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7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8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3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4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5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6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7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8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9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0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1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2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dougv\Documents\Verde River Institute\Water Sampling\"/>
    </mc:Choice>
  </mc:AlternateContent>
  <xr:revisionPtr revIDLastSave="0" documentId="13_ncr:1_{7D3CEECA-779B-47FB-BE64-D39A1150AD52}" xr6:coauthVersionLast="47" xr6:coauthVersionMax="47" xr10:uidLastSave="{00000000-0000-0000-0000-000000000000}"/>
  <bookViews>
    <workbookView xWindow="-120" yWindow="-120" windowWidth="29040" windowHeight="15840" tabRatio="871" xr2:uid="{00000000-000D-0000-FFFF-FFFF00000000}"/>
  </bookViews>
  <sheets>
    <sheet name="All" sheetId="1" r:id="rId1"/>
    <sheet name="SOB" sheetId="5" r:id="rId2"/>
    <sheet name="Top of Tapco" sheetId="6" r:id="rId3"/>
    <sheet name="Sandy Bch" sheetId="4" r:id="rId4"/>
    <sheet name="Main St." sheetId="7" r:id="rId5"/>
    <sheet name="Otter" sheetId="3" r:id="rId6"/>
    <sheet name="Reilly" sheetId="2" r:id="rId7"/>
    <sheet name="Abv Rio Verde" sheetId="8" r:id="rId8"/>
    <sheet name="Abv 89a" sheetId="9" r:id="rId9"/>
    <sheet name="Blo 89a" sheetId="10" r:id="rId10"/>
    <sheet name="Prairie Ln" sheetId="11" r:id="rId11"/>
    <sheet name="Abv Oak Ck" sheetId="12" r:id="rId12"/>
    <sheet name="Blo Alcantara" sheetId="13" r:id="rId13"/>
    <sheet name="Parsons" sheetId="14" r:id="rId14"/>
    <sheet name="Black Brdg" sheetId="15" r:id="rId15"/>
    <sheet name="Blo Beaver" sheetId="16" r:id="rId16"/>
    <sheet name="Avgs-HILO-Charts" sheetId="17" r:id="rId17"/>
  </sheets>
  <definedNames>
    <definedName name="_xlcn.WorksheetConnection_Sheet1Q91R931" hidden="1">All!$T$103:$T$105</definedName>
    <definedName name="Monthly_report_03_2017" localSheetId="0">All!$O$16:$S$47</definedName>
    <definedName name="Monthly_report_03_2017" localSheetId="5">Otter!$S$12:$Y$26</definedName>
    <definedName name="Monthly_report_03_2017_1" localSheetId="0">All!$T$56:$U$87</definedName>
    <definedName name="Monthly_report_03_2017_1" localSheetId="5">Otter!$Z$34:$AB$62</definedName>
    <definedName name="Monthly_report_04_2017" localSheetId="0">All!$R$113:$S$143</definedName>
    <definedName name="Monthly_report_04_2017" localSheetId="5">Otter!$Y$88:$Z$109</definedName>
    <definedName name="Monthly_report_04_2017_1" localSheetId="0">All!$T$88:$U$118</definedName>
    <definedName name="Monthly_report_04_2017_1" localSheetId="5">Otter!$Z$63:$AB$93</definedName>
    <definedName name="_xlnm.Print_Area" localSheetId="0">All!$A$1:$S$1366</definedName>
    <definedName name="_xlnm.Print_Titles" localSheetId="0">All!$7:$15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ange" name="Range" connection="WorksheetConnection_Sheet1!$Q$91:$R$93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390" i="1" l="1"/>
  <c r="K1390" i="1"/>
  <c r="I1391" i="1"/>
  <c r="K1391" i="1"/>
  <c r="I1392" i="1"/>
  <c r="K1392" i="1"/>
  <c r="I1393" i="1"/>
  <c r="K1393" i="1"/>
  <c r="I1394" i="1"/>
  <c r="K1394" i="1"/>
  <c r="I1395" i="1"/>
  <c r="K1395" i="1"/>
  <c r="I1396" i="1"/>
  <c r="K1396" i="1"/>
  <c r="I1397" i="1"/>
  <c r="K1397" i="1"/>
  <c r="I1398" i="1"/>
  <c r="K1398" i="1"/>
  <c r="I1399" i="1"/>
  <c r="K1399" i="1"/>
  <c r="I1400" i="1"/>
  <c r="K1400" i="1"/>
  <c r="I1401" i="1"/>
  <c r="K1401" i="1"/>
  <c r="I1402" i="1"/>
  <c r="K1402" i="1"/>
  <c r="I1403" i="1"/>
  <c r="K1403" i="1"/>
  <c r="I1404" i="1"/>
  <c r="K1404" i="1"/>
  <c r="I1405" i="1"/>
  <c r="K1405" i="1"/>
  <c r="I1406" i="1"/>
  <c r="K1406" i="1"/>
  <c r="I1407" i="1"/>
  <c r="K1407" i="1"/>
  <c r="I1408" i="1"/>
  <c r="K1408" i="1"/>
  <c r="I1409" i="1"/>
  <c r="K1409" i="1"/>
  <c r="I1410" i="1"/>
  <c r="K1410" i="1"/>
  <c r="I1411" i="1"/>
  <c r="K1411" i="1"/>
  <c r="I1412" i="1"/>
  <c r="K1412" i="1"/>
  <c r="I1413" i="1"/>
  <c r="K1413" i="1"/>
  <c r="I1414" i="1"/>
  <c r="K1414" i="1"/>
  <c r="I1415" i="1"/>
  <c r="K1415" i="1"/>
  <c r="I1416" i="1"/>
  <c r="K1416" i="1"/>
  <c r="I1417" i="1"/>
  <c r="K1417" i="1"/>
  <c r="I1418" i="1"/>
  <c r="K1418" i="1"/>
  <c r="I1419" i="1"/>
  <c r="K1419" i="1"/>
  <c r="I1420" i="1"/>
  <c r="K1420" i="1"/>
  <c r="I1421" i="1"/>
  <c r="K1421" i="1"/>
  <c r="I1422" i="1"/>
  <c r="K1422" i="1"/>
  <c r="I1423" i="1"/>
  <c r="K1423" i="1"/>
  <c r="I1424" i="1"/>
  <c r="K1424" i="1"/>
  <c r="I1425" i="1"/>
  <c r="K1425" i="1"/>
  <c r="I1426" i="1"/>
  <c r="K1426" i="1"/>
  <c r="I1427" i="1"/>
  <c r="K1427" i="1"/>
  <c r="I1428" i="1"/>
  <c r="K1428" i="1"/>
  <c r="I1429" i="1"/>
  <c r="K1429" i="1"/>
  <c r="I1430" i="1"/>
  <c r="K1430" i="1"/>
  <c r="I1431" i="1"/>
  <c r="K1431" i="1"/>
  <c r="I1432" i="1"/>
  <c r="K1432" i="1"/>
  <c r="I1433" i="1"/>
  <c r="K1433" i="1"/>
  <c r="I1434" i="1"/>
  <c r="K1434" i="1"/>
  <c r="I1435" i="1"/>
  <c r="K1435" i="1"/>
  <c r="I1436" i="1"/>
  <c r="K1436" i="1"/>
  <c r="I1437" i="1"/>
  <c r="K1437" i="1"/>
  <c r="I1438" i="1"/>
  <c r="K1438" i="1"/>
  <c r="I1439" i="1"/>
  <c r="K1439" i="1"/>
  <c r="I1440" i="1"/>
  <c r="K1440" i="1"/>
  <c r="I1441" i="1"/>
  <c r="K1441" i="1"/>
  <c r="I1442" i="1"/>
  <c r="K1442" i="1"/>
  <c r="I1443" i="1"/>
  <c r="K1443" i="1"/>
  <c r="I1444" i="1"/>
  <c r="K1444" i="1"/>
  <c r="I1445" i="1"/>
  <c r="K1445" i="1"/>
  <c r="I1446" i="1"/>
  <c r="K1446" i="1"/>
  <c r="I1447" i="1"/>
  <c r="K1447" i="1"/>
  <c r="I1448" i="1"/>
  <c r="K1448" i="1"/>
  <c r="I1449" i="1"/>
  <c r="K1449" i="1"/>
  <c r="I1450" i="1"/>
  <c r="K1450" i="1"/>
  <c r="I1451" i="1"/>
  <c r="K1451" i="1"/>
  <c r="I1452" i="1"/>
  <c r="K1452" i="1"/>
  <c r="I1453" i="1"/>
  <c r="K1453" i="1"/>
  <c r="I1454" i="1"/>
  <c r="K1454" i="1"/>
  <c r="I1455" i="1"/>
  <c r="K1455" i="1"/>
  <c r="I1456" i="1"/>
  <c r="K1456" i="1"/>
  <c r="I1457" i="1"/>
  <c r="K1457" i="1"/>
  <c r="I1458" i="1"/>
  <c r="K1458" i="1"/>
  <c r="I1459" i="1"/>
  <c r="K1459" i="1"/>
  <c r="I1460" i="1"/>
  <c r="K1460" i="1"/>
  <c r="I1461" i="1"/>
  <c r="K1461" i="1"/>
  <c r="I1462" i="1"/>
  <c r="K1462" i="1"/>
  <c r="I1463" i="1"/>
  <c r="K1463" i="1"/>
  <c r="I1464" i="1"/>
  <c r="K1464" i="1"/>
  <c r="I1465" i="1"/>
  <c r="K1465" i="1"/>
  <c r="I1466" i="1"/>
  <c r="K1466" i="1"/>
  <c r="I1467" i="1"/>
  <c r="K1467" i="1"/>
  <c r="I1468" i="1"/>
  <c r="K1468" i="1"/>
  <c r="I1469" i="1"/>
  <c r="K1469" i="1"/>
  <c r="I1470" i="1"/>
  <c r="K1470" i="1"/>
  <c r="I1471" i="1"/>
  <c r="K1471" i="1"/>
  <c r="I1472" i="1"/>
  <c r="K1472" i="1"/>
  <c r="I1473" i="1"/>
  <c r="K1473" i="1"/>
  <c r="I1474" i="1"/>
  <c r="K1474" i="1"/>
  <c r="I1475" i="1"/>
  <c r="K1475" i="1"/>
  <c r="I1476" i="1"/>
  <c r="K1476" i="1"/>
  <c r="I1477" i="1"/>
  <c r="K1477" i="1"/>
  <c r="I1478" i="1"/>
  <c r="K1478" i="1"/>
  <c r="I1479" i="1"/>
  <c r="K1479" i="1"/>
  <c r="K1389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C1364" i="1"/>
  <c r="C1363" i="1"/>
  <c r="K1362" i="1"/>
  <c r="I1362" i="1"/>
  <c r="C1362" i="1"/>
  <c r="K1361" i="1"/>
  <c r="I1361" i="1"/>
  <c r="C1361" i="1"/>
  <c r="K1360" i="1"/>
  <c r="I1360" i="1"/>
  <c r="K1359" i="1"/>
  <c r="I1359" i="1"/>
  <c r="C1360" i="1"/>
  <c r="C1359" i="1"/>
  <c r="K1358" i="1"/>
  <c r="I1358" i="1"/>
  <c r="C1358" i="1"/>
  <c r="K1357" i="1"/>
  <c r="I1357" i="1"/>
  <c r="C1357" i="1"/>
  <c r="K1356" i="1"/>
  <c r="I1356" i="1"/>
  <c r="C1356" i="1"/>
  <c r="K1355" i="1"/>
  <c r="I1355" i="1"/>
  <c r="C1355" i="1"/>
  <c r="K1354" i="1"/>
  <c r="I1354" i="1"/>
  <c r="C1354" i="1"/>
  <c r="K1353" i="1"/>
  <c r="I1353" i="1"/>
  <c r="C1353" i="1"/>
  <c r="K1352" i="1"/>
  <c r="I1352" i="1"/>
  <c r="C1352" i="1"/>
  <c r="K1351" i="1"/>
  <c r="I1351" i="1"/>
  <c r="C1351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C1293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I1328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K1292" i="1"/>
  <c r="I1292" i="1"/>
  <c r="C1292" i="1"/>
  <c r="K1291" i="1"/>
  <c r="I1291" i="1"/>
  <c r="C1291" i="1"/>
  <c r="K1290" i="1"/>
  <c r="I1290" i="1"/>
  <c r="C1290" i="1"/>
  <c r="K1289" i="1"/>
  <c r="I1289" i="1"/>
  <c r="C1289" i="1"/>
  <c r="K1288" i="1"/>
  <c r="I1288" i="1"/>
  <c r="C1288" i="1"/>
  <c r="K1287" i="1"/>
  <c r="I1287" i="1"/>
  <c r="C1287" i="1"/>
  <c r="K1286" i="1"/>
  <c r="I1286" i="1"/>
  <c r="C1286" i="1"/>
  <c r="K1285" i="1"/>
  <c r="I1285" i="1"/>
  <c r="C1285" i="1"/>
  <c r="K1284" i="1"/>
  <c r="I1284" i="1"/>
  <c r="C1284" i="1"/>
  <c r="K1283" i="1"/>
  <c r="I1283" i="1"/>
  <c r="C1283" i="1"/>
  <c r="K1282" i="1"/>
  <c r="I1282" i="1"/>
  <c r="C1282" i="1"/>
  <c r="K1281" i="1"/>
  <c r="I1281" i="1"/>
  <c r="C1281" i="1"/>
  <c r="K1280" i="1"/>
  <c r="I1280" i="1"/>
  <c r="C1280" i="1"/>
  <c r="K1279" i="1"/>
  <c r="I1279" i="1"/>
  <c r="C1279" i="1"/>
  <c r="K1278" i="1"/>
  <c r="I1278" i="1"/>
  <c r="C1278" i="1"/>
  <c r="K1277" i="1"/>
  <c r="I1277" i="1"/>
  <c r="C1277" i="1"/>
  <c r="K1276" i="1"/>
  <c r="I1276" i="1"/>
  <c r="C1276" i="1"/>
  <c r="K1275" i="1"/>
  <c r="I1275" i="1"/>
  <c r="C1275" i="1"/>
  <c r="K1274" i="1"/>
  <c r="I1274" i="1"/>
  <c r="C1274" i="1"/>
  <c r="K1273" i="1"/>
  <c r="I1273" i="1"/>
  <c r="C1273" i="1"/>
  <c r="K1272" i="1"/>
  <c r="I1272" i="1"/>
  <c r="C1272" i="1"/>
  <c r="K1271" i="1"/>
  <c r="I1271" i="1"/>
  <c r="C1271" i="1"/>
  <c r="K1270" i="1"/>
  <c r="I1270" i="1"/>
  <c r="C1270" i="1"/>
  <c r="K1269" i="1"/>
  <c r="I1269" i="1"/>
  <c r="C1269" i="1"/>
  <c r="K1268" i="1"/>
  <c r="I1268" i="1"/>
  <c r="C1268" i="1"/>
  <c r="K1267" i="1"/>
  <c r="I1267" i="1"/>
  <c r="C1267" i="1"/>
  <c r="K1266" i="1"/>
  <c r="I1266" i="1"/>
  <c r="C1266" i="1"/>
  <c r="K1265" i="1"/>
  <c r="I1265" i="1"/>
  <c r="C1265" i="1"/>
  <c r="K1264" i="1"/>
  <c r="I1264" i="1"/>
  <c r="C1264" i="1"/>
  <c r="K1263" i="1"/>
  <c r="I1263" i="1"/>
  <c r="C1263" i="1"/>
  <c r="K1262" i="1"/>
  <c r="I1262" i="1"/>
  <c r="C1262" i="1"/>
  <c r="K1261" i="1"/>
  <c r="I1261" i="1"/>
  <c r="C1261" i="1"/>
  <c r="K1260" i="1"/>
  <c r="I1260" i="1"/>
  <c r="C1260" i="1"/>
  <c r="K1259" i="1"/>
  <c r="I1259" i="1"/>
  <c r="C1259" i="1"/>
  <c r="K1258" i="1"/>
  <c r="I1258" i="1"/>
  <c r="C1258" i="1"/>
  <c r="K1257" i="1"/>
  <c r="I1257" i="1"/>
  <c r="C1257" i="1"/>
  <c r="K1256" i="1"/>
  <c r="I1256" i="1"/>
  <c r="C1256" i="1"/>
  <c r="K1255" i="1"/>
  <c r="I1255" i="1"/>
  <c r="C1255" i="1"/>
  <c r="K1254" i="1"/>
  <c r="I1254" i="1"/>
  <c r="C1254" i="1"/>
  <c r="K1253" i="1"/>
  <c r="I1253" i="1"/>
  <c r="C1253" i="1"/>
  <c r="K1252" i="1"/>
  <c r="I1252" i="1"/>
  <c r="C1252" i="1"/>
  <c r="K1251" i="1"/>
  <c r="I1251" i="1"/>
  <c r="C1251" i="1"/>
  <c r="K1250" i="1"/>
  <c r="I1250" i="1"/>
  <c r="C1250" i="1"/>
  <c r="K1249" i="1"/>
  <c r="I1249" i="1"/>
  <c r="C1249" i="1"/>
  <c r="K1248" i="1"/>
  <c r="I1248" i="1"/>
  <c r="C1248" i="1"/>
  <c r="K1247" i="1"/>
  <c r="I1247" i="1"/>
  <c r="C1247" i="1"/>
  <c r="K1246" i="1"/>
  <c r="I1246" i="1"/>
  <c r="C1246" i="1"/>
  <c r="K1245" i="1"/>
  <c r="I1245" i="1"/>
  <c r="C1245" i="1"/>
  <c r="K1244" i="1"/>
  <c r="I1244" i="1"/>
  <c r="C1244" i="1"/>
  <c r="K1243" i="1"/>
  <c r="I1243" i="1"/>
  <c r="C1243" i="1"/>
  <c r="K1242" i="1"/>
  <c r="I1242" i="1"/>
  <c r="C1242" i="1"/>
  <c r="K1241" i="1"/>
  <c r="I1241" i="1"/>
  <c r="C1241" i="1"/>
  <c r="K1240" i="1"/>
  <c r="I1240" i="1"/>
  <c r="C1240" i="1"/>
  <c r="K1239" i="1"/>
  <c r="I1239" i="1"/>
  <c r="C1239" i="1"/>
  <c r="K1238" i="1"/>
  <c r="I1238" i="1"/>
  <c r="C1238" i="1"/>
  <c r="K1237" i="1"/>
  <c r="I1237" i="1"/>
  <c r="C1237" i="1"/>
  <c r="K1236" i="1"/>
  <c r="I1236" i="1"/>
  <c r="C1236" i="1"/>
  <c r="K1235" i="1"/>
  <c r="I1235" i="1"/>
  <c r="C1235" i="1"/>
  <c r="K1234" i="1"/>
  <c r="I1234" i="1"/>
  <c r="C1234" i="1"/>
  <c r="K1233" i="1"/>
  <c r="I1233" i="1"/>
  <c r="C1233" i="1"/>
  <c r="K1232" i="1"/>
  <c r="I1232" i="1"/>
  <c r="C1232" i="1"/>
  <c r="K1231" i="1"/>
  <c r="I1231" i="1"/>
  <c r="C1231" i="1"/>
  <c r="K1230" i="1"/>
  <c r="I1230" i="1"/>
  <c r="C1230" i="1"/>
  <c r="K1229" i="1"/>
  <c r="I1229" i="1"/>
  <c r="C1229" i="1"/>
  <c r="K1228" i="1"/>
  <c r="I1228" i="1"/>
  <c r="C1228" i="1"/>
  <c r="K1227" i="1"/>
  <c r="I1227" i="1"/>
  <c r="C1227" i="1"/>
  <c r="K1226" i="1"/>
  <c r="I1226" i="1"/>
  <c r="C1226" i="1"/>
  <c r="K1225" i="1"/>
  <c r="I1225" i="1"/>
  <c r="C1225" i="1"/>
  <c r="K1224" i="1"/>
  <c r="I1224" i="1"/>
  <c r="C1224" i="1"/>
  <c r="K1223" i="1"/>
  <c r="I1223" i="1"/>
  <c r="C1223" i="1"/>
  <c r="K1222" i="1"/>
  <c r="I1222" i="1"/>
  <c r="C1222" i="1"/>
  <c r="K1221" i="1"/>
  <c r="I1221" i="1"/>
  <c r="C1221" i="1"/>
  <c r="K1220" i="1"/>
  <c r="I1220" i="1"/>
  <c r="C1220" i="1"/>
  <c r="K1219" i="1"/>
  <c r="I1219" i="1"/>
  <c r="C1219" i="1"/>
  <c r="K1218" i="1"/>
  <c r="I1218" i="1"/>
  <c r="C1218" i="1"/>
  <c r="K1217" i="1"/>
  <c r="I1217" i="1"/>
  <c r="C1217" i="1"/>
  <c r="K1216" i="1"/>
  <c r="I1216" i="1"/>
  <c r="C1216" i="1"/>
  <c r="K1215" i="1"/>
  <c r="I1215" i="1"/>
  <c r="C1215" i="1"/>
  <c r="K1214" i="1"/>
  <c r="I1214" i="1"/>
  <c r="C1214" i="1"/>
  <c r="K1213" i="1"/>
  <c r="I1213" i="1"/>
  <c r="C1213" i="1"/>
  <c r="K1212" i="1"/>
  <c r="I1212" i="1"/>
  <c r="C1212" i="1"/>
  <c r="K1211" i="1"/>
  <c r="I1211" i="1"/>
  <c r="C1211" i="1"/>
  <c r="K1210" i="1"/>
  <c r="I1210" i="1"/>
  <c r="C1210" i="1"/>
  <c r="K1209" i="1"/>
  <c r="I1209" i="1"/>
  <c r="C1209" i="1"/>
  <c r="K1208" i="1"/>
  <c r="I1208" i="1"/>
  <c r="C1208" i="1"/>
  <c r="K1207" i="1"/>
  <c r="I1207" i="1"/>
  <c r="C1207" i="1"/>
  <c r="K1206" i="1"/>
  <c r="I1206" i="1"/>
  <c r="C1206" i="1"/>
  <c r="K1205" i="1"/>
  <c r="I1205" i="1"/>
  <c r="C1205" i="1"/>
  <c r="K1204" i="1"/>
  <c r="I1204" i="1"/>
  <c r="C1204" i="1"/>
  <c r="K1203" i="1"/>
  <c r="I1203" i="1"/>
  <c r="C1203" i="1"/>
  <c r="K1202" i="1"/>
  <c r="I1202" i="1"/>
  <c r="C1202" i="1"/>
  <c r="K1201" i="1"/>
  <c r="I1201" i="1"/>
  <c r="C1201" i="1"/>
  <c r="K1200" i="1"/>
  <c r="I1200" i="1"/>
  <c r="C1200" i="1"/>
  <c r="K1199" i="1"/>
  <c r="I1199" i="1"/>
  <c r="C1199" i="1"/>
  <c r="K1198" i="1"/>
  <c r="I1198" i="1"/>
  <c r="C1198" i="1"/>
  <c r="K1197" i="1"/>
  <c r="I1197" i="1"/>
  <c r="C1197" i="1"/>
  <c r="K1196" i="1"/>
  <c r="I1196" i="1"/>
  <c r="C1196" i="1"/>
  <c r="K1195" i="1"/>
  <c r="I1195" i="1"/>
  <c r="C1195" i="1"/>
  <c r="K1194" i="1"/>
  <c r="I1194" i="1"/>
  <c r="C1194" i="1"/>
  <c r="K1193" i="1"/>
  <c r="I1193" i="1"/>
  <c r="C1193" i="1"/>
  <c r="K1192" i="1"/>
  <c r="I1192" i="1"/>
  <c r="C1192" i="1"/>
  <c r="K1191" i="1"/>
  <c r="I1191" i="1"/>
  <c r="C1191" i="1"/>
  <c r="K1190" i="1"/>
  <c r="I1190" i="1"/>
  <c r="K1189" i="1"/>
  <c r="I1189" i="1"/>
  <c r="K1188" i="1"/>
  <c r="I1188" i="1"/>
  <c r="K1187" i="1"/>
  <c r="I1187" i="1"/>
  <c r="K1186" i="1"/>
  <c r="I1186" i="1"/>
  <c r="K1185" i="1"/>
  <c r="I1185" i="1"/>
  <c r="K1184" i="1"/>
  <c r="I1184" i="1"/>
  <c r="K1183" i="1"/>
  <c r="I1183" i="1"/>
  <c r="K1182" i="1"/>
  <c r="I1182" i="1"/>
  <c r="K1181" i="1"/>
  <c r="I1181" i="1"/>
  <c r="K1180" i="1"/>
  <c r="I1180" i="1"/>
  <c r="C1180" i="1"/>
  <c r="K1179" i="1"/>
  <c r="I1179" i="1"/>
  <c r="C1179" i="1"/>
  <c r="K1178" i="1"/>
  <c r="I1178" i="1"/>
  <c r="C1178" i="1"/>
  <c r="K1177" i="1"/>
  <c r="I1177" i="1"/>
  <c r="C1177" i="1"/>
  <c r="K1176" i="1"/>
  <c r="I1176" i="1"/>
  <c r="C1176" i="1"/>
  <c r="K1175" i="1"/>
  <c r="I1175" i="1"/>
  <c r="C1175" i="1"/>
  <c r="K1174" i="1"/>
  <c r="I1174" i="1"/>
  <c r="C1174" i="1"/>
  <c r="K1173" i="1"/>
  <c r="I1173" i="1"/>
  <c r="C1173" i="1"/>
  <c r="K1172" i="1"/>
  <c r="I1172" i="1"/>
  <c r="C1172" i="1"/>
  <c r="K1171" i="1"/>
  <c r="I1171" i="1"/>
  <c r="C1171" i="1"/>
  <c r="K1170" i="1"/>
  <c r="I1170" i="1"/>
  <c r="C1170" i="1"/>
  <c r="K1169" i="1"/>
  <c r="I1169" i="1"/>
  <c r="C1169" i="1"/>
  <c r="K1168" i="1"/>
  <c r="I1168" i="1"/>
  <c r="C1168" i="1"/>
  <c r="K1167" i="1"/>
  <c r="I1167" i="1"/>
  <c r="C1167" i="1"/>
  <c r="K1166" i="1"/>
  <c r="I1166" i="1"/>
  <c r="C1166" i="1"/>
  <c r="K1165" i="1"/>
  <c r="I1165" i="1"/>
  <c r="C1165" i="1"/>
  <c r="K1164" i="1"/>
  <c r="I1164" i="1"/>
  <c r="C1164" i="1"/>
  <c r="K1163" i="1"/>
  <c r="I1163" i="1"/>
  <c r="C1163" i="1"/>
  <c r="K1162" i="1"/>
  <c r="I1162" i="1"/>
  <c r="C1162" i="1"/>
  <c r="K1161" i="1"/>
  <c r="I1161" i="1"/>
  <c r="C1161" i="1"/>
  <c r="K1160" i="1"/>
  <c r="I1160" i="1"/>
  <c r="C1160" i="1"/>
  <c r="K1159" i="1"/>
  <c r="I1159" i="1"/>
  <c r="C1159" i="1"/>
  <c r="K1158" i="1"/>
  <c r="I1158" i="1"/>
  <c r="C1158" i="1"/>
  <c r="K1157" i="1"/>
  <c r="I1157" i="1"/>
  <c r="C1157" i="1"/>
  <c r="K1156" i="1"/>
  <c r="I1156" i="1"/>
  <c r="C1156" i="1"/>
  <c r="K1155" i="1"/>
  <c r="I1155" i="1"/>
  <c r="C1155" i="1"/>
  <c r="K1154" i="1"/>
  <c r="I1154" i="1"/>
  <c r="C1154" i="1"/>
  <c r="K1153" i="1"/>
  <c r="I1153" i="1"/>
  <c r="C1153" i="1"/>
  <c r="K1152" i="1"/>
  <c r="I1152" i="1"/>
  <c r="C1152" i="1"/>
  <c r="K1151" i="1"/>
  <c r="I1151" i="1"/>
  <c r="C1151" i="1"/>
  <c r="K1150" i="1"/>
  <c r="I1150" i="1"/>
  <c r="C1150" i="1"/>
  <c r="K1149" i="1"/>
  <c r="I1149" i="1"/>
  <c r="C1149" i="1"/>
  <c r="K1148" i="1"/>
  <c r="I1148" i="1"/>
  <c r="C1148" i="1"/>
  <c r="K1147" i="1"/>
  <c r="I1147" i="1"/>
  <c r="C1147" i="1"/>
  <c r="K1146" i="1"/>
  <c r="I1146" i="1"/>
  <c r="C1146" i="1"/>
  <c r="K1145" i="1"/>
  <c r="I1145" i="1"/>
  <c r="C1145" i="1"/>
  <c r="K1144" i="1"/>
  <c r="I1144" i="1"/>
  <c r="C1144" i="1"/>
  <c r="K1143" i="1"/>
  <c r="I1143" i="1"/>
  <c r="C1143" i="1"/>
  <c r="K1142" i="1"/>
  <c r="I1142" i="1"/>
  <c r="C1142" i="1"/>
  <c r="K1141" i="1"/>
  <c r="I1141" i="1"/>
  <c r="C1141" i="1"/>
  <c r="K1140" i="1"/>
  <c r="I1140" i="1"/>
  <c r="C1140" i="1"/>
  <c r="K1139" i="1"/>
  <c r="I1139" i="1"/>
  <c r="C1139" i="1"/>
  <c r="K1138" i="1"/>
  <c r="I1138" i="1"/>
  <c r="C1138" i="1"/>
  <c r="K1137" i="1"/>
  <c r="I1137" i="1"/>
  <c r="C1137" i="1"/>
  <c r="K1136" i="1"/>
  <c r="I1136" i="1"/>
  <c r="C1136" i="1"/>
  <c r="K1135" i="1"/>
  <c r="I1135" i="1"/>
  <c r="C1135" i="1"/>
  <c r="K1134" i="1"/>
  <c r="I1134" i="1"/>
  <c r="C1134" i="1"/>
  <c r="K1133" i="1"/>
  <c r="I1133" i="1"/>
  <c r="C1133" i="1"/>
  <c r="K1132" i="1"/>
  <c r="I1132" i="1"/>
  <c r="C1132" i="1"/>
  <c r="K1131" i="1"/>
  <c r="I1131" i="1"/>
  <c r="C1131" i="1"/>
  <c r="K1130" i="1"/>
  <c r="I1130" i="1"/>
  <c r="C1130" i="1"/>
  <c r="K1129" i="1"/>
  <c r="I1129" i="1"/>
  <c r="C1129" i="1"/>
  <c r="K1128" i="1"/>
  <c r="I1128" i="1"/>
  <c r="C1128" i="1"/>
  <c r="K1127" i="1"/>
  <c r="I1127" i="1"/>
  <c r="C1127" i="1"/>
  <c r="K1126" i="1"/>
  <c r="I1126" i="1"/>
  <c r="C1126" i="1"/>
  <c r="K1125" i="1"/>
  <c r="I1125" i="1"/>
  <c r="C1125" i="1"/>
  <c r="K1124" i="1"/>
  <c r="I1124" i="1"/>
  <c r="C1124" i="1"/>
  <c r="K1123" i="1"/>
  <c r="I1123" i="1"/>
  <c r="C1123" i="1"/>
  <c r="K1122" i="1"/>
  <c r="I1122" i="1"/>
  <c r="C1122" i="1"/>
  <c r="K1121" i="1"/>
  <c r="I1121" i="1"/>
  <c r="C1121" i="1"/>
  <c r="K1120" i="1"/>
  <c r="I1120" i="1"/>
  <c r="C1120" i="1"/>
  <c r="K1119" i="1"/>
  <c r="I1119" i="1"/>
  <c r="C1119" i="1"/>
  <c r="K1118" i="1"/>
  <c r="I1118" i="1"/>
  <c r="C1118" i="1"/>
  <c r="K1117" i="1"/>
  <c r="I1117" i="1"/>
  <c r="C1117" i="1"/>
  <c r="K1116" i="1"/>
  <c r="I1116" i="1"/>
  <c r="C1116" i="1"/>
  <c r="K1115" i="1"/>
  <c r="I1115" i="1"/>
  <c r="C1115" i="1"/>
  <c r="K1114" i="1"/>
  <c r="I1114" i="1"/>
  <c r="C1114" i="1"/>
  <c r="K1113" i="1"/>
  <c r="I1113" i="1"/>
  <c r="C1113" i="1"/>
  <c r="K1112" i="1"/>
  <c r="I1112" i="1"/>
  <c r="C1112" i="1"/>
  <c r="K1111" i="1"/>
  <c r="I1111" i="1"/>
  <c r="C1111" i="1"/>
  <c r="K1110" i="1"/>
  <c r="I1110" i="1"/>
  <c r="C1110" i="1"/>
  <c r="K1109" i="1"/>
  <c r="I1109" i="1"/>
  <c r="C1109" i="1"/>
  <c r="K1108" i="1"/>
  <c r="I1108" i="1"/>
  <c r="C1108" i="1"/>
  <c r="K1107" i="1"/>
  <c r="I1107" i="1"/>
  <c r="C1107" i="1"/>
  <c r="K1106" i="1"/>
  <c r="I1106" i="1"/>
  <c r="C1106" i="1"/>
  <c r="K1105" i="1"/>
  <c r="I1105" i="1"/>
  <c r="C1105" i="1"/>
  <c r="K1104" i="1"/>
  <c r="I1104" i="1"/>
  <c r="C1104" i="1"/>
  <c r="K1103" i="1"/>
  <c r="I1103" i="1"/>
  <c r="C1103" i="1"/>
  <c r="K1102" i="1"/>
  <c r="I1102" i="1"/>
  <c r="C1102" i="1"/>
  <c r="K1101" i="1"/>
  <c r="I1101" i="1"/>
  <c r="C1101" i="1"/>
  <c r="K1100" i="1"/>
  <c r="I1100" i="1"/>
  <c r="C1100" i="1"/>
  <c r="K1099" i="1"/>
  <c r="I1099" i="1"/>
  <c r="C1099" i="1"/>
  <c r="K1098" i="1"/>
  <c r="I1098" i="1"/>
  <c r="C1098" i="1"/>
  <c r="K1097" i="1"/>
  <c r="I1097" i="1"/>
  <c r="C1097" i="1"/>
  <c r="K1096" i="1"/>
  <c r="I1096" i="1"/>
  <c r="C1096" i="1"/>
  <c r="K1095" i="1"/>
  <c r="I1095" i="1"/>
  <c r="C1095" i="1"/>
  <c r="K1094" i="1"/>
  <c r="I1094" i="1"/>
  <c r="C1094" i="1"/>
  <c r="K1093" i="1"/>
  <c r="I1093" i="1"/>
  <c r="C1093" i="1"/>
  <c r="K1092" i="1"/>
  <c r="I1092" i="1"/>
  <c r="C1092" i="1"/>
  <c r="K1091" i="1"/>
  <c r="I1091" i="1"/>
  <c r="C1091" i="1"/>
  <c r="K1090" i="1"/>
  <c r="I1090" i="1"/>
  <c r="C1090" i="1"/>
  <c r="K1089" i="1"/>
  <c r="I1089" i="1"/>
  <c r="C1089" i="1"/>
  <c r="K1088" i="1"/>
  <c r="I1088" i="1"/>
  <c r="C1088" i="1"/>
  <c r="K1087" i="1"/>
  <c r="I1087" i="1"/>
  <c r="C1087" i="1"/>
  <c r="K1086" i="1"/>
  <c r="I1086" i="1"/>
  <c r="C1086" i="1"/>
  <c r="K1085" i="1"/>
  <c r="I1085" i="1"/>
  <c r="C1085" i="1"/>
  <c r="K1084" i="1"/>
  <c r="I1084" i="1"/>
  <c r="C1084" i="1"/>
  <c r="K1083" i="1"/>
  <c r="I1083" i="1"/>
  <c r="C1083" i="1"/>
  <c r="K1082" i="1"/>
  <c r="I1082" i="1"/>
  <c r="C1082" i="1"/>
  <c r="K1081" i="1"/>
  <c r="I1081" i="1"/>
  <c r="C1081" i="1"/>
  <c r="K1080" i="1"/>
  <c r="I1080" i="1"/>
  <c r="C1080" i="1"/>
  <c r="K1079" i="1"/>
  <c r="I1079" i="1"/>
  <c r="C1079" i="1"/>
  <c r="K1078" i="1"/>
  <c r="I1078" i="1"/>
  <c r="C1078" i="1"/>
  <c r="K1077" i="1"/>
  <c r="I1077" i="1"/>
  <c r="C1077" i="1"/>
  <c r="I1332" i="1" l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I1329" i="1"/>
  <c r="I1330" i="1"/>
  <c r="I1331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K1327" i="1"/>
  <c r="I1327" i="1"/>
  <c r="L709" i="3"/>
  <c r="H709" i="3"/>
  <c r="K1076" i="1"/>
  <c r="I1076" i="1"/>
  <c r="L708" i="3" l="1"/>
  <c r="H708" i="3"/>
  <c r="L707" i="3"/>
  <c r="H707" i="3"/>
  <c r="L706" i="3"/>
  <c r="H706" i="3"/>
  <c r="K1075" i="1" l="1"/>
  <c r="K1074" i="1"/>
  <c r="K1073" i="1"/>
  <c r="I1075" i="1"/>
  <c r="I1074" i="1"/>
  <c r="I1073" i="1"/>
  <c r="L705" i="3" l="1"/>
  <c r="H705" i="3"/>
  <c r="K1072" i="1"/>
  <c r="I1072" i="1"/>
  <c r="L704" i="3" l="1"/>
  <c r="H704" i="3"/>
  <c r="L27" i="4"/>
  <c r="H27" i="4"/>
  <c r="L29" i="5"/>
  <c r="H29" i="5"/>
  <c r="K1071" i="1"/>
  <c r="K1070" i="1"/>
  <c r="K1069" i="1"/>
  <c r="K1068" i="1"/>
  <c r="I1071" i="1"/>
  <c r="I1070" i="1"/>
  <c r="I1069" i="1"/>
  <c r="I1068" i="1"/>
  <c r="L703" i="3" l="1"/>
  <c r="H703" i="3"/>
  <c r="K1067" i="1"/>
  <c r="I1067" i="1"/>
  <c r="L702" i="3" l="1"/>
  <c r="H702" i="3"/>
  <c r="K1066" i="1"/>
  <c r="I1066" i="1"/>
  <c r="L701" i="3" l="1"/>
  <c r="H701" i="3"/>
  <c r="K1065" i="1"/>
  <c r="I1065" i="1"/>
  <c r="L700" i="3" l="1"/>
  <c r="H700" i="3"/>
  <c r="K1064" i="1"/>
  <c r="I1064" i="1"/>
  <c r="L26" i="4" l="1"/>
  <c r="H26" i="4"/>
  <c r="L24" i="6"/>
  <c r="H24" i="6"/>
  <c r="L28" i="5"/>
  <c r="H28" i="5"/>
  <c r="K1063" i="1"/>
  <c r="K1062" i="1"/>
  <c r="K1061" i="1"/>
  <c r="I1063" i="1"/>
  <c r="I1062" i="1"/>
  <c r="I1061" i="1"/>
  <c r="L698" i="3" l="1"/>
  <c r="H698" i="3"/>
  <c r="L699" i="3"/>
  <c r="H699" i="3"/>
  <c r="K1060" i="1"/>
  <c r="I1060" i="1"/>
  <c r="K1059" i="1"/>
  <c r="I1059" i="1"/>
  <c r="L697" i="3" l="1"/>
  <c r="H697" i="3"/>
  <c r="L17" i="16"/>
  <c r="H17" i="16"/>
  <c r="L17" i="15"/>
  <c r="H17" i="15"/>
  <c r="K1058" i="1"/>
  <c r="I1058" i="1"/>
  <c r="K1057" i="1"/>
  <c r="I1057" i="1"/>
  <c r="L696" i="3" l="1"/>
  <c r="H696" i="3"/>
  <c r="K1056" i="1"/>
  <c r="I1056" i="1"/>
  <c r="L695" i="3" l="1"/>
  <c r="H695" i="3"/>
  <c r="K1055" i="1"/>
  <c r="I1055" i="1"/>
  <c r="L694" i="3" l="1"/>
  <c r="H694" i="3"/>
  <c r="K1054" i="1"/>
  <c r="I1054" i="1"/>
  <c r="L693" i="3" l="1"/>
  <c r="H693" i="3"/>
  <c r="L692" i="3"/>
  <c r="H692" i="3"/>
  <c r="K1053" i="1"/>
  <c r="I1053" i="1"/>
  <c r="I1052" i="1"/>
  <c r="K1052" i="1"/>
  <c r="L691" i="3" l="1"/>
  <c r="H691" i="3"/>
  <c r="I1051" i="1"/>
  <c r="K1051" i="1"/>
  <c r="L690" i="3" l="1"/>
  <c r="H690" i="3"/>
  <c r="K1050" i="1"/>
  <c r="I1050" i="1"/>
  <c r="L689" i="3" l="1"/>
  <c r="H689" i="3"/>
  <c r="K1049" i="1"/>
  <c r="I1049" i="1"/>
  <c r="L22" i="11" l="1"/>
  <c r="H22" i="11"/>
  <c r="L21" i="12"/>
  <c r="H21" i="12"/>
  <c r="L23" i="13"/>
  <c r="H23" i="13"/>
  <c r="L24" i="13"/>
  <c r="H24" i="13"/>
  <c r="L22" i="12"/>
  <c r="H22" i="12"/>
  <c r="L27" i="5"/>
  <c r="H27" i="5"/>
  <c r="L23" i="6"/>
  <c r="H23" i="6"/>
  <c r="L25" i="4"/>
  <c r="H25" i="4"/>
  <c r="L23" i="7"/>
  <c r="H23" i="7"/>
  <c r="L23" i="2"/>
  <c r="H23" i="2"/>
  <c r="L22" i="8"/>
  <c r="H22" i="8"/>
  <c r="L22" i="9"/>
  <c r="H22" i="9"/>
  <c r="L29" i="10"/>
  <c r="H29" i="10"/>
  <c r="L28" i="10"/>
  <c r="H28" i="10"/>
  <c r="L30" i="10"/>
  <c r="H30" i="10"/>
  <c r="L23" i="9"/>
  <c r="H23" i="9"/>
  <c r="L23" i="8"/>
  <c r="H23" i="8"/>
  <c r="K1048" i="1"/>
  <c r="K1047" i="1"/>
  <c r="K1046" i="1"/>
  <c r="K1045" i="1"/>
  <c r="K1044" i="1"/>
  <c r="K1043" i="1"/>
  <c r="I1048" i="1"/>
  <c r="I1047" i="1"/>
  <c r="I1046" i="1"/>
  <c r="I1045" i="1"/>
  <c r="I1044" i="1"/>
  <c r="I1043" i="1"/>
  <c r="L688" i="3" l="1"/>
  <c r="H688" i="3"/>
  <c r="K1042" i="1"/>
  <c r="I1042" i="1"/>
  <c r="L687" i="3"/>
  <c r="H687" i="3"/>
  <c r="K1041" i="1"/>
  <c r="I1041" i="1"/>
  <c r="K1034" i="1" l="1"/>
  <c r="I1034" i="1"/>
  <c r="L686" i="3" l="1"/>
  <c r="H686" i="3"/>
  <c r="K1040" i="1"/>
  <c r="I1040" i="1"/>
  <c r="L685" i="3" l="1"/>
  <c r="H685" i="3"/>
  <c r="K1039" i="1"/>
  <c r="K1038" i="1"/>
  <c r="K1037" i="1"/>
  <c r="K1036" i="1"/>
  <c r="K1035" i="1"/>
  <c r="K1033" i="1"/>
  <c r="K1032" i="1"/>
  <c r="K1031" i="1"/>
  <c r="K1030" i="1"/>
  <c r="K1029" i="1"/>
  <c r="K1028" i="1"/>
  <c r="K1027" i="1"/>
  <c r="I1039" i="1"/>
  <c r="I1038" i="1"/>
  <c r="I1037" i="1"/>
  <c r="I1036" i="1"/>
  <c r="I1035" i="1"/>
  <c r="I1033" i="1"/>
  <c r="I1032" i="1"/>
  <c r="I1031" i="1"/>
  <c r="I1030" i="1"/>
  <c r="I1029" i="1"/>
  <c r="I1027" i="1"/>
  <c r="I1028" i="1"/>
  <c r="L684" i="3" l="1"/>
  <c r="H684" i="3"/>
  <c r="K1026" i="1"/>
  <c r="I1026" i="1"/>
  <c r="L683" i="3" l="1"/>
  <c r="H683" i="3"/>
  <c r="K1025" i="1"/>
  <c r="I1025" i="1"/>
  <c r="L682" i="3" l="1"/>
  <c r="H682" i="3"/>
  <c r="K1024" i="1"/>
  <c r="I1024" i="1"/>
  <c r="L681" i="3" l="1"/>
  <c r="H681" i="3"/>
  <c r="K1023" i="1"/>
  <c r="I1023" i="1"/>
  <c r="L680" i="3" l="1"/>
  <c r="H680" i="3"/>
  <c r="K1022" i="1"/>
  <c r="I1022" i="1"/>
  <c r="L679" i="3" l="1"/>
  <c r="H679" i="3"/>
  <c r="K1021" i="1"/>
  <c r="I1021" i="1"/>
  <c r="L678" i="3" l="1"/>
  <c r="H678" i="3"/>
  <c r="L677" i="3"/>
  <c r="H677" i="3"/>
  <c r="K1020" i="1"/>
  <c r="K1019" i="1"/>
  <c r="I1020" i="1"/>
  <c r="I1019" i="1"/>
  <c r="L676" i="3" l="1"/>
  <c r="H676" i="3"/>
  <c r="K1018" i="1"/>
  <c r="I1018" i="1"/>
  <c r="L675" i="3" l="1"/>
  <c r="H675" i="3"/>
  <c r="I1017" i="1"/>
  <c r="K1017" i="1"/>
  <c r="L672" i="3" l="1"/>
  <c r="H672" i="3"/>
  <c r="L674" i="3"/>
  <c r="H674" i="3"/>
  <c r="L673" i="3"/>
  <c r="H673" i="3"/>
  <c r="K1016" i="1"/>
  <c r="K1015" i="1"/>
  <c r="I1016" i="1"/>
  <c r="I1015" i="1"/>
  <c r="K1014" i="1" l="1"/>
  <c r="L671" i="3" l="1"/>
  <c r="H671" i="3"/>
  <c r="K1013" i="1"/>
  <c r="I1014" i="1"/>
  <c r="I1013" i="1"/>
  <c r="L670" i="3" l="1"/>
  <c r="H670" i="3"/>
  <c r="K1012" i="1"/>
  <c r="I1012" i="1"/>
  <c r="L669" i="3" l="1"/>
  <c r="H669" i="3"/>
  <c r="K1011" i="1"/>
  <c r="I1011" i="1"/>
  <c r="B14" i="1"/>
  <c r="B13" i="1"/>
  <c r="B12" i="1"/>
  <c r="B11" i="1"/>
  <c r="B5" i="17"/>
  <c r="P5" i="17"/>
  <c r="O5" i="17"/>
  <c r="N5" i="17"/>
  <c r="M5" i="17"/>
  <c r="L5" i="17"/>
  <c r="K5" i="17"/>
  <c r="J5" i="17"/>
  <c r="I5" i="17"/>
  <c r="H5" i="17"/>
  <c r="G5" i="17"/>
  <c r="E5" i="17"/>
  <c r="D5" i="17"/>
  <c r="C5" i="17"/>
  <c r="B6" i="16"/>
  <c r="B5" i="16"/>
  <c r="B4" i="16"/>
  <c r="B3" i="16"/>
  <c r="B2" i="16"/>
  <c r="B6" i="15"/>
  <c r="B5" i="15"/>
  <c r="B4" i="15"/>
  <c r="B3" i="15"/>
  <c r="B2" i="15"/>
  <c r="B6" i="14"/>
  <c r="B5" i="14"/>
  <c r="B4" i="14"/>
  <c r="B3" i="14"/>
  <c r="B2" i="14"/>
  <c r="B6" i="13"/>
  <c r="B5" i="13"/>
  <c r="B4" i="13"/>
  <c r="B3" i="13"/>
  <c r="B2" i="13"/>
  <c r="B6" i="12"/>
  <c r="B5" i="12"/>
  <c r="B4" i="12"/>
  <c r="B3" i="12"/>
  <c r="B2" i="12"/>
  <c r="B6" i="11"/>
  <c r="B5" i="11"/>
  <c r="B4" i="11"/>
  <c r="B3" i="11"/>
  <c r="B2" i="11"/>
  <c r="B6" i="10"/>
  <c r="B5" i="10"/>
  <c r="B4" i="10"/>
  <c r="B3" i="10"/>
  <c r="B2" i="10"/>
  <c r="B6" i="9"/>
  <c r="B5" i="9"/>
  <c r="B4" i="9"/>
  <c r="B3" i="9"/>
  <c r="B2" i="9"/>
  <c r="B6" i="8"/>
  <c r="B5" i="8"/>
  <c r="B4" i="8"/>
  <c r="B3" i="8"/>
  <c r="B2" i="8"/>
  <c r="B6" i="2"/>
  <c r="B5" i="2"/>
  <c r="B4" i="2"/>
  <c r="B3" i="2"/>
  <c r="B2" i="2"/>
  <c r="B7" i="3"/>
  <c r="B8" i="3"/>
  <c r="B5" i="3"/>
  <c r="B4" i="3"/>
  <c r="B3" i="3"/>
  <c r="B2" i="3"/>
  <c r="B7" i="5"/>
  <c r="B6" i="5"/>
  <c r="B5" i="5"/>
  <c r="B3" i="5"/>
  <c r="B2" i="5"/>
  <c r="B4" i="6"/>
  <c r="B3" i="6"/>
  <c r="B2" i="6"/>
  <c r="B6" i="6"/>
  <c r="B5" i="6"/>
  <c r="B6" i="4"/>
  <c r="B5" i="4"/>
  <c r="B6" i="7"/>
  <c r="B5" i="7"/>
  <c r="B6" i="3"/>
  <c r="L668" i="3" l="1"/>
  <c r="H668" i="3"/>
  <c r="K1010" i="1"/>
  <c r="I1010" i="1"/>
  <c r="L666" i="3" l="1"/>
  <c r="H666" i="3"/>
  <c r="P28" i="17" l="1"/>
  <c r="P27" i="17"/>
  <c r="P26" i="17"/>
  <c r="O28" i="17"/>
  <c r="O27" i="17"/>
  <c r="O29" i="17" s="1"/>
  <c r="O26" i="17"/>
  <c r="N28" i="17"/>
  <c r="N27" i="17"/>
  <c r="N29" i="17" s="1"/>
  <c r="N26" i="17"/>
  <c r="M28" i="17"/>
  <c r="M27" i="17"/>
  <c r="M26" i="17"/>
  <c r="L28" i="17"/>
  <c r="L27" i="17"/>
  <c r="L29" i="17" s="1"/>
  <c r="L26" i="17"/>
  <c r="K28" i="17"/>
  <c r="K27" i="17"/>
  <c r="K26" i="17"/>
  <c r="J28" i="17"/>
  <c r="J27" i="17"/>
  <c r="J29" i="17" s="1"/>
  <c r="J26" i="17"/>
  <c r="I28" i="17"/>
  <c r="I27" i="17"/>
  <c r="I29" i="17" s="1"/>
  <c r="I26" i="17"/>
  <c r="H28" i="17"/>
  <c r="H27" i="17"/>
  <c r="H26" i="17"/>
  <c r="G28" i="17"/>
  <c r="G27" i="17"/>
  <c r="G29" i="17" s="1"/>
  <c r="G26" i="17"/>
  <c r="F28" i="17"/>
  <c r="F27" i="17"/>
  <c r="F26" i="17"/>
  <c r="E28" i="17"/>
  <c r="E27" i="17"/>
  <c r="E29" i="17" s="1"/>
  <c r="E26" i="17"/>
  <c r="D28" i="17"/>
  <c r="D27" i="17"/>
  <c r="M29" i="17" l="1"/>
  <c r="P29" i="17"/>
  <c r="H29" i="17"/>
  <c r="K29" i="17"/>
  <c r="F29" i="17"/>
  <c r="D29" i="17"/>
  <c r="D26" i="17"/>
  <c r="C26" i="17"/>
  <c r="C11" i="17"/>
  <c r="P24" i="17"/>
  <c r="C24" i="17"/>
  <c r="P23" i="17"/>
  <c r="C23" i="17"/>
  <c r="P22" i="17"/>
  <c r="C22" i="17"/>
  <c r="P20" i="17"/>
  <c r="C20" i="17"/>
  <c r="P19" i="17"/>
  <c r="C19" i="17"/>
  <c r="P18" i="17"/>
  <c r="C18" i="17"/>
  <c r="P16" i="17"/>
  <c r="C16" i="17"/>
  <c r="P15" i="17"/>
  <c r="C15" i="17"/>
  <c r="P14" i="17"/>
  <c r="P12" i="17"/>
  <c r="P11" i="17"/>
  <c r="P10" i="17"/>
  <c r="P8" i="17"/>
  <c r="P7" i="17"/>
  <c r="P6" i="17"/>
  <c r="C14" i="17"/>
  <c r="C12" i="17"/>
  <c r="C10" i="17"/>
  <c r="C8" i="17"/>
  <c r="C7" i="17"/>
  <c r="C6" i="17"/>
  <c r="B28" i="17"/>
  <c r="B27" i="17"/>
  <c r="B26" i="17"/>
  <c r="L8" i="17"/>
  <c r="L667" i="3"/>
  <c r="H667" i="3"/>
  <c r="K1009" i="1"/>
  <c r="I1009" i="1"/>
  <c r="Q26" i="17" l="1"/>
  <c r="B29" i="17"/>
  <c r="L659" i="3" l="1"/>
  <c r="K1008" i="1"/>
  <c r="I1008" i="1"/>
  <c r="K1007" i="1" l="1"/>
  <c r="I1007" i="1"/>
  <c r="H665" i="3"/>
  <c r="L665" i="3"/>
  <c r="L664" i="3" l="1"/>
  <c r="H664" i="3"/>
  <c r="K1006" i="1"/>
  <c r="I1006" i="1"/>
  <c r="L663" i="3" l="1"/>
  <c r="H663" i="3"/>
  <c r="L662" i="3"/>
  <c r="H662" i="3"/>
  <c r="K1004" i="1"/>
  <c r="K1005" i="1"/>
  <c r="I1005" i="1"/>
  <c r="I1004" i="1"/>
  <c r="L661" i="3" l="1"/>
  <c r="H661" i="3"/>
  <c r="I1003" i="1"/>
  <c r="K1003" i="1"/>
  <c r="I999" i="1" l="1"/>
  <c r="L660" i="3" l="1"/>
  <c r="H660" i="3"/>
  <c r="H659" i="3"/>
  <c r="I1002" i="1"/>
  <c r="K1002" i="1"/>
  <c r="H22" i="7"/>
  <c r="H24" i="4"/>
  <c r="H22" i="6"/>
  <c r="H26" i="5"/>
  <c r="I995" i="1" l="1"/>
  <c r="I996" i="1"/>
  <c r="I997" i="1"/>
  <c r="I998" i="1"/>
  <c r="I1000" i="1"/>
  <c r="I1001" i="1"/>
  <c r="L658" i="3" l="1"/>
  <c r="K995" i="1"/>
  <c r="L657" i="3" l="1"/>
  <c r="H657" i="3"/>
  <c r="K994" i="1" l="1"/>
  <c r="I994" i="1"/>
  <c r="I992" i="1" l="1"/>
  <c r="I991" i="1"/>
  <c r="I990" i="1"/>
  <c r="I989" i="1"/>
  <c r="I988" i="1"/>
  <c r="I987" i="1"/>
  <c r="I986" i="1"/>
  <c r="L656" i="3" l="1"/>
  <c r="H656" i="3"/>
  <c r="K985" i="1"/>
  <c r="I985" i="1"/>
  <c r="L655" i="3" l="1"/>
  <c r="H655" i="3"/>
  <c r="K984" i="1"/>
  <c r="I984" i="1"/>
  <c r="L654" i="3" l="1"/>
  <c r="H654" i="3"/>
  <c r="K983" i="1"/>
  <c r="I983" i="1"/>
  <c r="L653" i="3" l="1"/>
  <c r="H653" i="3"/>
  <c r="K981" i="1" l="1"/>
  <c r="I981" i="1"/>
  <c r="K980" i="1"/>
  <c r="I980" i="1"/>
  <c r="H652" i="3"/>
  <c r="L652" i="3"/>
  <c r="L651" i="3" l="1"/>
  <c r="H651" i="3"/>
  <c r="L650" i="3" l="1"/>
  <c r="H650" i="3"/>
  <c r="I979" i="1"/>
  <c r="I982" i="1"/>
  <c r="K979" i="1"/>
  <c r="K982" i="1"/>
  <c r="L649" i="3" l="1"/>
  <c r="H649" i="3"/>
  <c r="I978" i="1"/>
  <c r="K978" i="1"/>
  <c r="L648" i="3" l="1"/>
  <c r="H648" i="3"/>
  <c r="K977" i="1"/>
  <c r="I977" i="1"/>
  <c r="L647" i="3" l="1"/>
  <c r="H647" i="3"/>
  <c r="K976" i="1"/>
  <c r="I976" i="1"/>
  <c r="L646" i="3" l="1"/>
  <c r="H646" i="3"/>
  <c r="I963" i="1"/>
  <c r="K963" i="1"/>
  <c r="L645" i="3" l="1"/>
  <c r="K951" i="1"/>
  <c r="L644" i="3" l="1"/>
  <c r="H644" i="3"/>
  <c r="L23" i="4"/>
  <c r="H23" i="4"/>
  <c r="K950" i="1"/>
  <c r="K949" i="1"/>
  <c r="I950" i="1"/>
  <c r="I949" i="1"/>
  <c r="L643" i="3" l="1"/>
  <c r="H643" i="3"/>
  <c r="K948" i="1"/>
  <c r="I948" i="1"/>
  <c r="L642" i="3" l="1"/>
  <c r="H642" i="3"/>
  <c r="K947" i="1"/>
  <c r="I947" i="1"/>
  <c r="L641" i="3" l="1"/>
  <c r="H641" i="3"/>
  <c r="K946" i="1"/>
  <c r="I946" i="1"/>
  <c r="L640" i="3"/>
  <c r="H640" i="3"/>
  <c r="I945" i="1" l="1"/>
  <c r="K945" i="1"/>
  <c r="L639" i="3" l="1"/>
  <c r="H639" i="3"/>
  <c r="K944" i="1"/>
  <c r="I944" i="1"/>
  <c r="L638" i="3" l="1"/>
  <c r="H638" i="3"/>
  <c r="K943" i="1"/>
  <c r="I943" i="1"/>
  <c r="L637" i="3" l="1"/>
  <c r="H637" i="3"/>
  <c r="L636" i="3"/>
  <c r="H636" i="3"/>
  <c r="L635" i="3"/>
  <c r="H635" i="3"/>
  <c r="K942" i="1"/>
  <c r="K941" i="1"/>
  <c r="K940" i="1"/>
  <c r="I942" i="1"/>
  <c r="I941" i="1"/>
  <c r="I940" i="1"/>
  <c r="L634" i="3" l="1"/>
  <c r="H634" i="3"/>
  <c r="L633" i="3"/>
  <c r="H633" i="3"/>
  <c r="K939" i="1"/>
  <c r="K938" i="1"/>
  <c r="I939" i="1"/>
  <c r="I938" i="1"/>
  <c r="L632" i="3" l="1"/>
  <c r="H632" i="3"/>
  <c r="I937" i="1"/>
  <c r="K937" i="1"/>
  <c r="L631" i="3" l="1"/>
  <c r="H631" i="3"/>
  <c r="I936" i="1"/>
  <c r="K936" i="1"/>
  <c r="L630" i="3" l="1"/>
  <c r="H630" i="3"/>
  <c r="I935" i="1"/>
  <c r="K935" i="1"/>
  <c r="L629" i="3" l="1"/>
  <c r="H629" i="3"/>
  <c r="K934" i="1"/>
  <c r="I934" i="1"/>
  <c r="L628" i="3" l="1"/>
  <c r="H628" i="3"/>
  <c r="K933" i="1"/>
  <c r="I933" i="1"/>
  <c r="L627" i="3" l="1"/>
  <c r="H627" i="3"/>
  <c r="K932" i="1"/>
  <c r="I932" i="1"/>
  <c r="L626" i="3" l="1"/>
  <c r="H626" i="3"/>
  <c r="I931" i="1"/>
  <c r="K931" i="1"/>
  <c r="L625" i="3" l="1"/>
  <c r="H625" i="3"/>
  <c r="K930" i="1"/>
  <c r="I930" i="1"/>
  <c r="L624" i="3" l="1"/>
  <c r="H624" i="3"/>
  <c r="I929" i="1"/>
  <c r="K929" i="1"/>
  <c r="L623" i="3" l="1"/>
  <c r="H623" i="3"/>
  <c r="K928" i="1"/>
  <c r="I928" i="1"/>
  <c r="L622" i="3"/>
  <c r="H622" i="3"/>
  <c r="K927" i="1"/>
  <c r="I927" i="1"/>
  <c r="L621" i="3" l="1"/>
  <c r="H621" i="3"/>
  <c r="K926" i="1"/>
  <c r="I926" i="1"/>
  <c r="L620" i="3" l="1"/>
  <c r="H620" i="3"/>
  <c r="I925" i="1"/>
  <c r="K925" i="1"/>
  <c r="L619" i="3" l="1"/>
  <c r="H619" i="3"/>
  <c r="I924" i="1"/>
  <c r="K924" i="1"/>
  <c r="L618" i="3" l="1"/>
  <c r="H618" i="3"/>
  <c r="K923" i="1"/>
  <c r="I923" i="1"/>
  <c r="L617" i="3" l="1"/>
  <c r="H617" i="3"/>
  <c r="K922" i="1"/>
  <c r="I922" i="1"/>
  <c r="L616" i="3" l="1"/>
  <c r="H616" i="3"/>
  <c r="I921" i="1"/>
  <c r="K921" i="1"/>
  <c r="L21" i="6" l="1"/>
  <c r="H21" i="6"/>
  <c r="L615" i="3"/>
  <c r="H615" i="3"/>
  <c r="K920" i="1"/>
  <c r="I920" i="1"/>
  <c r="K919" i="1"/>
  <c r="I919" i="1"/>
  <c r="L614" i="3" l="1"/>
  <c r="H614" i="3"/>
  <c r="I918" i="1"/>
  <c r="K918" i="1"/>
  <c r="L613" i="3" l="1"/>
  <c r="H613" i="3"/>
  <c r="K917" i="1"/>
  <c r="I917" i="1"/>
  <c r="L612" i="3" l="1"/>
  <c r="H612" i="3"/>
  <c r="I916" i="1"/>
  <c r="K916" i="1"/>
  <c r="L611" i="3" l="1"/>
  <c r="H611" i="3"/>
  <c r="K915" i="1"/>
  <c r="I915" i="1"/>
  <c r="L610" i="3" l="1"/>
  <c r="H610" i="3"/>
  <c r="K914" i="1"/>
  <c r="I914" i="1"/>
  <c r="L609" i="3" l="1"/>
  <c r="H609" i="3"/>
  <c r="I913" i="1"/>
  <c r="K913" i="1"/>
  <c r="L608" i="3" l="1"/>
  <c r="H608" i="3"/>
  <c r="I912" i="1"/>
  <c r="K912" i="1"/>
  <c r="L607" i="3" l="1"/>
  <c r="H607" i="3"/>
  <c r="I911" i="1"/>
  <c r="K911" i="1"/>
  <c r="L606" i="3" l="1"/>
  <c r="H606" i="3"/>
  <c r="K910" i="1"/>
  <c r="I910" i="1"/>
  <c r="L605" i="3" l="1"/>
  <c r="H605" i="3"/>
  <c r="I909" i="1"/>
  <c r="K909" i="1"/>
  <c r="L604" i="3" l="1"/>
  <c r="H604" i="3"/>
  <c r="I908" i="1"/>
  <c r="K908" i="1"/>
  <c r="L603" i="3" l="1"/>
  <c r="H603" i="3"/>
  <c r="K907" i="1"/>
  <c r="I907" i="1"/>
  <c r="L602" i="3" l="1"/>
  <c r="H602" i="3"/>
  <c r="K906" i="1"/>
  <c r="I906" i="1"/>
  <c r="L601" i="3" l="1"/>
  <c r="H601" i="3"/>
  <c r="K905" i="1"/>
  <c r="I905" i="1"/>
  <c r="L600" i="3" l="1"/>
  <c r="H600" i="3"/>
  <c r="K904" i="1"/>
  <c r="I904" i="1"/>
  <c r="L599" i="3" l="1"/>
  <c r="H599" i="3"/>
  <c r="I903" i="1"/>
  <c r="K903" i="1"/>
  <c r="L598" i="3" l="1"/>
  <c r="H598" i="3"/>
  <c r="K902" i="1"/>
  <c r="I902" i="1"/>
  <c r="L597" i="3" l="1"/>
  <c r="H597" i="3"/>
  <c r="I901" i="1"/>
  <c r="K901" i="1"/>
  <c r="L596" i="3" l="1"/>
  <c r="H596" i="3"/>
  <c r="K900" i="1"/>
  <c r="I900" i="1"/>
  <c r="L595" i="3"/>
  <c r="H595" i="3"/>
  <c r="K899" i="1"/>
  <c r="I899" i="1"/>
  <c r="L594" i="3" l="1"/>
  <c r="H594" i="3"/>
  <c r="I898" i="1"/>
  <c r="K898" i="1"/>
  <c r="L593" i="3" l="1"/>
  <c r="H593" i="3"/>
  <c r="I897" i="1"/>
  <c r="K897" i="1"/>
  <c r="L592" i="3" l="1"/>
  <c r="H592" i="3"/>
  <c r="K896" i="1"/>
  <c r="I896" i="1"/>
  <c r="L591" i="3" l="1"/>
  <c r="H591" i="3"/>
  <c r="K895" i="1"/>
  <c r="I895" i="1"/>
  <c r="L590" i="3" l="1"/>
  <c r="H590" i="3"/>
  <c r="I894" i="1"/>
  <c r="K894" i="1"/>
  <c r="L589" i="3" l="1"/>
  <c r="H589" i="3"/>
  <c r="K893" i="1"/>
  <c r="I893" i="1"/>
  <c r="L588" i="3" l="1"/>
  <c r="H588" i="3"/>
  <c r="I892" i="1"/>
  <c r="K892" i="1"/>
  <c r="L587" i="3" l="1"/>
  <c r="H587" i="3"/>
  <c r="K891" i="1"/>
  <c r="I891" i="1"/>
  <c r="L586" i="3" l="1"/>
  <c r="H586" i="3"/>
  <c r="I890" i="1"/>
  <c r="K890" i="1"/>
  <c r="L585" i="3" l="1"/>
  <c r="H585" i="3"/>
  <c r="I889" i="1"/>
  <c r="K889" i="1"/>
  <c r="K888" i="1" l="1"/>
  <c r="I888" i="1"/>
  <c r="L584" i="3"/>
  <c r="H584" i="3"/>
  <c r="L583" i="3" l="1"/>
  <c r="H583" i="3"/>
  <c r="I887" i="1"/>
  <c r="K887" i="1"/>
  <c r="L582" i="3" l="1"/>
  <c r="H582" i="3"/>
  <c r="K886" i="1"/>
  <c r="I886" i="1"/>
  <c r="L581" i="3" l="1"/>
  <c r="H581" i="3"/>
  <c r="I885" i="1"/>
  <c r="K885" i="1"/>
  <c r="L580" i="3" l="1"/>
  <c r="H580" i="3"/>
  <c r="K884" i="1"/>
  <c r="I884" i="1"/>
  <c r="L431" i="3"/>
  <c r="L427" i="3"/>
  <c r="L579" i="3" l="1"/>
  <c r="H579" i="3"/>
  <c r="I883" i="1"/>
  <c r="K883" i="1"/>
  <c r="L578" i="3" l="1"/>
  <c r="H578" i="3"/>
  <c r="I882" i="1"/>
  <c r="K882" i="1"/>
  <c r="L577" i="3" l="1"/>
  <c r="H577" i="3"/>
  <c r="I881" i="1"/>
  <c r="K881" i="1"/>
  <c r="L576" i="3" l="1"/>
  <c r="H576" i="3"/>
  <c r="K880" i="1"/>
  <c r="I880" i="1"/>
  <c r="L575" i="3"/>
  <c r="H575" i="3"/>
  <c r="K879" i="1"/>
  <c r="I879" i="1"/>
  <c r="L574" i="3" l="1"/>
  <c r="H574" i="3"/>
  <c r="I878" i="1"/>
  <c r="K878" i="1"/>
  <c r="L573" i="3" l="1"/>
  <c r="H573" i="3"/>
  <c r="I877" i="1"/>
  <c r="K877" i="1"/>
  <c r="L572" i="3" l="1"/>
  <c r="H572" i="3"/>
  <c r="I876" i="1"/>
  <c r="K876" i="1"/>
  <c r="L571" i="3" l="1"/>
  <c r="H571" i="3"/>
  <c r="K875" i="1"/>
  <c r="I875" i="1"/>
  <c r="L570" i="3" l="1"/>
  <c r="H570" i="3"/>
  <c r="K874" i="1"/>
  <c r="I874" i="1"/>
  <c r="L569" i="3" l="1"/>
  <c r="H569" i="3"/>
  <c r="I873" i="1"/>
  <c r="K873" i="1"/>
  <c r="L568" i="3" l="1"/>
  <c r="H568" i="3"/>
  <c r="I872" i="1"/>
  <c r="K872" i="1"/>
  <c r="L567" i="3" l="1"/>
  <c r="H567" i="3"/>
  <c r="I871" i="1"/>
  <c r="K871" i="1"/>
  <c r="L566" i="3" l="1"/>
  <c r="H566" i="3"/>
  <c r="K870" i="1"/>
  <c r="I870" i="1"/>
  <c r="L565" i="3" l="1"/>
  <c r="H565" i="3"/>
  <c r="L564" i="3"/>
  <c r="H564" i="3"/>
  <c r="K869" i="1"/>
  <c r="I869" i="1"/>
  <c r="K868" i="1"/>
  <c r="I868" i="1"/>
  <c r="L563" i="3" l="1"/>
  <c r="H563" i="3"/>
  <c r="K867" i="1"/>
  <c r="I867" i="1"/>
  <c r="L562" i="3" l="1"/>
  <c r="H562" i="3"/>
  <c r="I866" i="1"/>
  <c r="K866" i="1"/>
  <c r="I865" i="1"/>
  <c r="K865" i="1"/>
  <c r="L561" i="3"/>
  <c r="H561" i="3"/>
  <c r="I864" i="1"/>
  <c r="K864" i="1"/>
  <c r="L560" i="3" l="1"/>
  <c r="H560" i="3"/>
  <c r="K863" i="1"/>
  <c r="I863" i="1"/>
  <c r="L559" i="3" l="1"/>
  <c r="H559" i="3"/>
  <c r="K862" i="1"/>
  <c r="I862" i="1"/>
  <c r="L558" i="3" l="1"/>
  <c r="H558" i="3"/>
  <c r="I861" i="1"/>
  <c r="K861" i="1"/>
  <c r="L557" i="3" l="1"/>
  <c r="H557" i="3"/>
  <c r="I860" i="1"/>
  <c r="K860" i="1"/>
  <c r="L556" i="3" l="1"/>
  <c r="H556" i="3"/>
  <c r="K859" i="1"/>
  <c r="I859" i="1"/>
  <c r="L555" i="3" l="1"/>
  <c r="H555" i="3"/>
  <c r="I858" i="1"/>
  <c r="K858" i="1"/>
  <c r="L554" i="3" l="1"/>
  <c r="H554" i="3"/>
  <c r="K857" i="1"/>
  <c r="I857" i="1"/>
  <c r="L553" i="3" l="1"/>
  <c r="H553" i="3"/>
  <c r="I856" i="1"/>
  <c r="K856" i="1"/>
  <c r="L552" i="3" l="1"/>
  <c r="H552" i="3"/>
  <c r="K855" i="1"/>
  <c r="I855" i="1"/>
  <c r="L551" i="3" l="1"/>
  <c r="H551" i="3"/>
  <c r="I854" i="1"/>
  <c r="K854" i="1"/>
  <c r="L550" i="3" l="1"/>
  <c r="H550" i="3"/>
  <c r="L549" i="3"/>
  <c r="H549" i="3"/>
  <c r="K853" i="1"/>
  <c r="K852" i="1"/>
  <c r="I853" i="1"/>
  <c r="I852" i="1"/>
  <c r="L548" i="3" l="1"/>
  <c r="H548" i="3"/>
  <c r="K851" i="1"/>
  <c r="I851" i="1"/>
  <c r="L547" i="3" l="1"/>
  <c r="H547" i="3"/>
  <c r="K850" i="1"/>
  <c r="I850" i="1"/>
  <c r="L546" i="3" l="1"/>
  <c r="H546" i="3"/>
  <c r="K849" i="1"/>
  <c r="I849" i="1"/>
  <c r="L545" i="3" l="1"/>
  <c r="H545" i="3"/>
  <c r="I848" i="1"/>
  <c r="K848" i="1"/>
  <c r="K847" i="1" l="1"/>
  <c r="I847" i="1"/>
  <c r="H544" i="3"/>
  <c r="L544" i="3"/>
  <c r="L543" i="3" l="1"/>
  <c r="H543" i="3"/>
  <c r="L542" i="3"/>
  <c r="H542" i="3"/>
  <c r="K846" i="1"/>
  <c r="K845" i="1"/>
  <c r="I846" i="1"/>
  <c r="I845" i="1"/>
  <c r="L541" i="3" l="1"/>
  <c r="H541" i="3"/>
  <c r="K844" i="1"/>
  <c r="I844" i="1"/>
  <c r="L540" i="3" l="1"/>
  <c r="H540" i="3"/>
  <c r="K843" i="1"/>
  <c r="I843" i="1"/>
  <c r="L539" i="3" l="1"/>
  <c r="H539" i="3"/>
  <c r="I842" i="1"/>
  <c r="K842" i="1"/>
  <c r="K841" i="1" l="1"/>
  <c r="I841" i="1"/>
  <c r="H538" i="3"/>
  <c r="L538" i="3"/>
  <c r="L537" i="3" l="1"/>
  <c r="H537" i="3"/>
  <c r="K840" i="1"/>
  <c r="I840" i="1"/>
  <c r="L536" i="3" l="1"/>
  <c r="H536" i="3"/>
  <c r="I839" i="1"/>
  <c r="K839" i="1"/>
  <c r="L535" i="3" l="1"/>
  <c r="H535" i="3"/>
  <c r="K838" i="1"/>
  <c r="I838" i="1"/>
  <c r="L534" i="3" l="1"/>
  <c r="H534" i="3"/>
  <c r="I837" i="1"/>
  <c r="K837" i="1"/>
  <c r="L533" i="3" l="1"/>
  <c r="H533" i="3"/>
  <c r="K836" i="1"/>
  <c r="I836" i="1"/>
  <c r="K835" i="1" l="1"/>
  <c r="I835" i="1"/>
  <c r="L532" i="3"/>
  <c r="H532" i="3"/>
  <c r="L531" i="3"/>
  <c r="H531" i="3"/>
  <c r="K834" i="1"/>
  <c r="I834" i="1"/>
  <c r="L530" i="3" l="1"/>
  <c r="H530" i="3"/>
  <c r="K833" i="1"/>
  <c r="I833" i="1"/>
  <c r="L529" i="3" l="1"/>
  <c r="H529" i="3"/>
  <c r="K832" i="1"/>
  <c r="I832" i="1"/>
  <c r="L528" i="3" l="1"/>
  <c r="H528" i="3"/>
  <c r="K831" i="1"/>
  <c r="I831" i="1"/>
  <c r="L527" i="3" l="1"/>
  <c r="H527" i="3"/>
  <c r="K830" i="1"/>
  <c r="I830" i="1"/>
  <c r="L526" i="3" l="1"/>
  <c r="H526" i="3"/>
  <c r="K829" i="1"/>
  <c r="I829" i="1"/>
  <c r="L525" i="3" l="1"/>
  <c r="H525" i="3"/>
  <c r="I828" i="1"/>
  <c r="K828" i="1"/>
  <c r="H25" i="10" l="1"/>
  <c r="H26" i="10"/>
  <c r="L27" i="10"/>
  <c r="H27" i="10"/>
  <c r="L26" i="10"/>
  <c r="L25" i="10"/>
  <c r="L21" i="9"/>
  <c r="H21" i="9"/>
  <c r="L21" i="8"/>
  <c r="H21" i="8"/>
  <c r="L22" i="2"/>
  <c r="H22" i="2"/>
  <c r="B8" i="1"/>
  <c r="K827" i="1"/>
  <c r="K826" i="1"/>
  <c r="K825" i="1"/>
  <c r="K824" i="1"/>
  <c r="K823" i="1"/>
  <c r="K822" i="1"/>
  <c r="I827" i="1"/>
  <c r="I824" i="1"/>
  <c r="I823" i="1"/>
  <c r="I822" i="1"/>
  <c r="B10" i="1"/>
  <c r="B9" i="1"/>
  <c r="L524" i="3"/>
  <c r="H524" i="3"/>
  <c r="K821" i="1"/>
  <c r="K820" i="1"/>
  <c r="I821" i="1"/>
  <c r="I820" i="1"/>
  <c r="I819" i="1"/>
  <c r="K819" i="1"/>
  <c r="L523" i="3" l="1"/>
  <c r="H523" i="3"/>
  <c r="K818" i="1"/>
  <c r="K817" i="1"/>
  <c r="K816" i="1"/>
  <c r="I818" i="1"/>
  <c r="I817" i="1"/>
  <c r="I816" i="1"/>
  <c r="K815" i="1" l="1"/>
  <c r="K814" i="1"/>
  <c r="K813" i="1"/>
  <c r="K812" i="1"/>
  <c r="K811" i="1"/>
  <c r="K810" i="1"/>
  <c r="K809" i="1"/>
  <c r="K808" i="1"/>
  <c r="I815" i="1"/>
  <c r="L522" i="3"/>
  <c r="H522" i="3"/>
  <c r="L521" i="3" l="1"/>
  <c r="L520" i="3"/>
  <c r="H521" i="3"/>
  <c r="H520" i="3"/>
  <c r="I814" i="1"/>
  <c r="I813" i="1"/>
  <c r="L519" i="3" l="1"/>
  <c r="H519" i="3"/>
  <c r="I812" i="1"/>
  <c r="L518" i="3"/>
  <c r="H518" i="3"/>
  <c r="I811" i="1"/>
  <c r="L517" i="3" l="1"/>
  <c r="H517" i="3"/>
  <c r="I810" i="1"/>
  <c r="L516" i="3" l="1"/>
  <c r="H516" i="3"/>
  <c r="I809" i="1"/>
  <c r="L515" i="3" l="1"/>
  <c r="H515" i="3"/>
  <c r="I808" i="1"/>
  <c r="L514" i="3"/>
  <c r="L513" i="3"/>
  <c r="K807" i="1" l="1"/>
  <c r="K806" i="1"/>
  <c r="H514" i="3"/>
  <c r="H513" i="3"/>
  <c r="I807" i="1"/>
  <c r="I806" i="1"/>
  <c r="L512" i="3" l="1"/>
  <c r="H512" i="3"/>
  <c r="K805" i="1" l="1"/>
  <c r="I805" i="1"/>
  <c r="L511" i="3" l="1"/>
  <c r="H511" i="3"/>
  <c r="I804" i="1"/>
  <c r="K804" i="1"/>
  <c r="L510" i="3" l="1"/>
  <c r="H510" i="3"/>
  <c r="K803" i="1"/>
  <c r="I803" i="1"/>
  <c r="L509" i="3" l="1"/>
  <c r="H509" i="3"/>
  <c r="K802" i="1"/>
  <c r="I802" i="1"/>
  <c r="L508" i="3"/>
  <c r="H508" i="3"/>
  <c r="K801" i="1"/>
  <c r="I801" i="1"/>
  <c r="L507" i="3" l="1"/>
  <c r="H507" i="3"/>
  <c r="I800" i="1"/>
  <c r="K800" i="1"/>
  <c r="L506" i="3"/>
  <c r="H506" i="3"/>
  <c r="K799" i="1"/>
  <c r="I799" i="1"/>
  <c r="L505" i="3" l="1"/>
  <c r="H505" i="3"/>
  <c r="K798" i="1"/>
  <c r="I798" i="1"/>
  <c r="L504" i="3" l="1"/>
  <c r="H504" i="3"/>
  <c r="I797" i="1"/>
  <c r="K797" i="1" l="1"/>
  <c r="L503" i="3"/>
  <c r="H503" i="3"/>
  <c r="K796" i="1"/>
  <c r="I796" i="1"/>
  <c r="L502" i="3" l="1"/>
  <c r="H502" i="3"/>
  <c r="K795" i="1"/>
  <c r="I795" i="1"/>
  <c r="L501" i="3"/>
  <c r="H501" i="3"/>
  <c r="L500" i="3"/>
  <c r="H500" i="3"/>
  <c r="K794" i="1"/>
  <c r="I794" i="1"/>
  <c r="I793" i="1"/>
  <c r="K793" i="1" l="1"/>
  <c r="L499" i="3"/>
  <c r="H499" i="3"/>
  <c r="K792" i="1"/>
  <c r="I792" i="1"/>
  <c r="L498" i="3" l="1"/>
  <c r="H498" i="3"/>
  <c r="K791" i="1"/>
  <c r="I791" i="1"/>
  <c r="L497" i="3" l="1"/>
  <c r="H497" i="3"/>
  <c r="K790" i="1"/>
  <c r="I790" i="1"/>
  <c r="K789" i="1" l="1"/>
  <c r="I789" i="1"/>
  <c r="H496" i="3"/>
  <c r="L496" i="3"/>
  <c r="L495" i="3" l="1"/>
  <c r="H495" i="3"/>
  <c r="K788" i="1"/>
  <c r="I788" i="1"/>
  <c r="L494" i="3" l="1"/>
  <c r="H494" i="3"/>
  <c r="I787" i="1"/>
  <c r="K787" i="1"/>
  <c r="L493" i="3"/>
  <c r="H493" i="3"/>
  <c r="K786" i="1"/>
  <c r="I786" i="1"/>
  <c r="L22" i="13" l="1"/>
  <c r="H22" i="13"/>
  <c r="L20" i="12"/>
  <c r="H20" i="12"/>
  <c r="L24" i="10"/>
  <c r="H24" i="10"/>
  <c r="L20" i="9"/>
  <c r="H20" i="9"/>
  <c r="L20" i="8"/>
  <c r="H20" i="8"/>
  <c r="L21" i="2"/>
  <c r="H21" i="2"/>
  <c r="L490" i="3"/>
  <c r="H490" i="3"/>
  <c r="L21" i="7"/>
  <c r="H21" i="7"/>
  <c r="L25" i="5"/>
  <c r="H25" i="5"/>
  <c r="L492" i="3" l="1"/>
  <c r="H492" i="3"/>
  <c r="K785" i="1"/>
  <c r="I785" i="1"/>
  <c r="L491" i="3" l="1"/>
  <c r="H491" i="3"/>
  <c r="K784" i="1"/>
  <c r="I784" i="1"/>
  <c r="L19" i="7" l="1"/>
  <c r="L24" i="5"/>
  <c r="K783" i="1"/>
  <c r="K782" i="1"/>
  <c r="K781" i="1"/>
  <c r="K780" i="1"/>
  <c r="K779" i="1"/>
  <c r="K778" i="1"/>
  <c r="K777" i="1"/>
  <c r="K775" i="1"/>
  <c r="K774" i="1"/>
  <c r="B3" i="7"/>
  <c r="B2" i="7"/>
  <c r="I783" i="1"/>
  <c r="I782" i="1"/>
  <c r="I781" i="1"/>
  <c r="I780" i="1"/>
  <c r="I779" i="1"/>
  <c r="I778" i="1"/>
  <c r="I777" i="1"/>
  <c r="I775" i="1"/>
  <c r="I774" i="1"/>
  <c r="L489" i="3" l="1"/>
  <c r="H489" i="3"/>
  <c r="K773" i="1"/>
  <c r="I773" i="1"/>
  <c r="L488" i="3" l="1"/>
  <c r="H488" i="3"/>
  <c r="K772" i="1"/>
  <c r="I772" i="1"/>
  <c r="L487" i="3" l="1"/>
  <c r="H487" i="3"/>
  <c r="K771" i="1"/>
  <c r="I771" i="1"/>
  <c r="L486" i="3" l="1"/>
  <c r="H486" i="3"/>
  <c r="I770" i="1"/>
  <c r="K770" i="1" l="1"/>
  <c r="L484" i="3" l="1"/>
  <c r="H484" i="3"/>
  <c r="L483" i="3"/>
  <c r="H483" i="3"/>
  <c r="L485" i="3"/>
  <c r="H485" i="3"/>
  <c r="K769" i="1"/>
  <c r="K768" i="1"/>
  <c r="K767" i="1"/>
  <c r="I769" i="1"/>
  <c r="I768" i="1" l="1"/>
  <c r="I767" i="1"/>
  <c r="L482" i="3" l="1"/>
  <c r="H482" i="3"/>
  <c r="I766" i="1"/>
  <c r="K766" i="1"/>
  <c r="L481" i="3" l="1"/>
  <c r="H481" i="3"/>
  <c r="K765" i="1"/>
  <c r="I765" i="1"/>
  <c r="K764" i="1" l="1"/>
  <c r="I764" i="1"/>
  <c r="H480" i="3"/>
  <c r="L480" i="3"/>
  <c r="L479" i="3"/>
  <c r="H479" i="3"/>
  <c r="K763" i="1"/>
  <c r="I763" i="1"/>
  <c r="L478" i="3" l="1"/>
  <c r="H478" i="3"/>
  <c r="I762" i="1"/>
  <c r="K762" i="1"/>
  <c r="L477" i="3"/>
  <c r="H477" i="3"/>
  <c r="K761" i="1"/>
  <c r="I761" i="1"/>
  <c r="L476" i="3" l="1"/>
  <c r="H476" i="3"/>
  <c r="I760" i="1"/>
  <c r="K760" i="1"/>
  <c r="L475" i="3"/>
  <c r="H475" i="3"/>
  <c r="K759" i="1"/>
  <c r="I759" i="1"/>
  <c r="L474" i="3" l="1"/>
  <c r="H474" i="3"/>
  <c r="K758" i="1"/>
  <c r="I758" i="1"/>
  <c r="L473" i="3" l="1"/>
  <c r="H473" i="3"/>
  <c r="K757" i="1"/>
  <c r="I757" i="1"/>
  <c r="L472" i="3"/>
  <c r="H472" i="3"/>
  <c r="K756" i="1"/>
  <c r="I756" i="1"/>
  <c r="K755" i="1" l="1"/>
  <c r="I755" i="1"/>
  <c r="L471" i="3"/>
  <c r="H471" i="3"/>
  <c r="L470" i="3" l="1"/>
  <c r="H470" i="3"/>
  <c r="K754" i="1"/>
  <c r="I754" i="1"/>
  <c r="L469" i="3" l="1"/>
  <c r="H469" i="3"/>
  <c r="K753" i="1"/>
  <c r="I753" i="1"/>
  <c r="K751" i="1" l="1"/>
  <c r="K752" i="1"/>
  <c r="I752" i="1"/>
  <c r="L468" i="3"/>
  <c r="L467" i="3"/>
  <c r="H468" i="3"/>
  <c r="H467" i="3"/>
  <c r="I751" i="1"/>
  <c r="L466" i="3" l="1"/>
  <c r="H466" i="3"/>
  <c r="I750" i="1"/>
  <c r="K750" i="1"/>
  <c r="L465" i="3"/>
  <c r="H465" i="3"/>
  <c r="K749" i="1"/>
  <c r="I749" i="1"/>
  <c r="L464" i="3" l="1"/>
  <c r="H464" i="3"/>
  <c r="K748" i="1"/>
  <c r="I748" i="1"/>
  <c r="L463" i="3"/>
  <c r="H463" i="3"/>
  <c r="K747" i="1"/>
  <c r="I747" i="1"/>
  <c r="L462" i="3" l="1"/>
  <c r="H462" i="3"/>
  <c r="K746" i="1"/>
  <c r="I746" i="1"/>
  <c r="L461" i="3" l="1"/>
  <c r="H461" i="3"/>
  <c r="K745" i="1"/>
  <c r="I745" i="1"/>
  <c r="L460" i="3" l="1"/>
  <c r="H460" i="3"/>
  <c r="I744" i="1"/>
  <c r="K744" i="1"/>
  <c r="L459" i="3" l="1"/>
  <c r="H459" i="3"/>
  <c r="K743" i="1"/>
  <c r="I743" i="1"/>
  <c r="L458" i="3" l="1"/>
  <c r="H458" i="3"/>
  <c r="K742" i="1"/>
  <c r="I742" i="1"/>
  <c r="I376" i="3" l="1"/>
  <c r="I357" i="3"/>
  <c r="L449" i="3"/>
  <c r="L457" i="3"/>
  <c r="H457" i="3"/>
  <c r="K741" i="1"/>
  <c r="I741" i="1"/>
  <c r="L455" i="3" l="1"/>
  <c r="L454" i="3"/>
  <c r="L456" i="3"/>
  <c r="L16" i="16"/>
  <c r="L16" i="15"/>
  <c r="L16" i="14"/>
  <c r="L21" i="13"/>
  <c r="L18" i="12"/>
  <c r="L21" i="11"/>
  <c r="K740" i="1"/>
  <c r="K739" i="1"/>
  <c r="K738" i="1"/>
  <c r="K737" i="1"/>
  <c r="K736" i="1"/>
  <c r="K734" i="1"/>
  <c r="K733" i="1"/>
  <c r="H456" i="3"/>
  <c r="H16" i="16"/>
  <c r="H16" i="15"/>
  <c r="H16" i="14"/>
  <c r="H21" i="13"/>
  <c r="H18" i="12"/>
  <c r="H21" i="11"/>
  <c r="I740" i="1"/>
  <c r="I739" i="1"/>
  <c r="I738" i="1"/>
  <c r="I737" i="1"/>
  <c r="I736" i="1"/>
  <c r="I734" i="1"/>
  <c r="I733" i="1"/>
  <c r="K732" i="1"/>
  <c r="K731" i="1"/>
  <c r="K730" i="1"/>
  <c r="K729" i="1"/>
  <c r="K728" i="1"/>
  <c r="K727" i="1"/>
  <c r="H455" i="3"/>
  <c r="H454" i="3"/>
  <c r="H19" i="7"/>
  <c r="B4" i="4"/>
  <c r="B3" i="4"/>
  <c r="B2" i="4"/>
  <c r="H22" i="4"/>
  <c r="H20" i="6"/>
  <c r="L23" i="5"/>
  <c r="H23" i="5"/>
  <c r="L22" i="5"/>
  <c r="H22" i="5"/>
  <c r="B4" i="5"/>
  <c r="H24" i="5"/>
  <c r="I732" i="1"/>
  <c r="I731" i="1"/>
  <c r="I730" i="1"/>
  <c r="I729" i="1"/>
  <c r="I728" i="1"/>
  <c r="I727" i="1"/>
  <c r="C28" i="17" l="1"/>
  <c r="Q28" i="17" s="1"/>
  <c r="C27" i="17"/>
  <c r="L453" i="3"/>
  <c r="H453" i="3"/>
  <c r="K726" i="1"/>
  <c r="I726" i="1"/>
  <c r="Q27" i="17" l="1"/>
  <c r="Q29" i="17" s="1"/>
  <c r="C29" i="17"/>
  <c r="L452" i="3"/>
  <c r="H452" i="3"/>
  <c r="L23" i="10"/>
  <c r="H23" i="10"/>
  <c r="L19" i="9"/>
  <c r="H19" i="9"/>
  <c r="L19" i="8"/>
  <c r="H19" i="8"/>
  <c r="L20" i="2"/>
  <c r="H20" i="2"/>
  <c r="K725" i="1"/>
  <c r="K724" i="1"/>
  <c r="K723" i="1"/>
  <c r="K722" i="1"/>
  <c r="K721" i="1"/>
  <c r="I725" i="1"/>
  <c r="I724" i="1"/>
  <c r="I723" i="1"/>
  <c r="I722" i="1"/>
  <c r="I721" i="1"/>
  <c r="L451" i="3"/>
  <c r="H451" i="3"/>
  <c r="K720" i="1"/>
  <c r="I720" i="1"/>
  <c r="L450" i="3" l="1"/>
  <c r="H450" i="3"/>
  <c r="K719" i="1"/>
  <c r="I719" i="1"/>
  <c r="K718" i="1"/>
  <c r="H449" i="3"/>
  <c r="I718" i="1"/>
  <c r="L448" i="3" l="1"/>
  <c r="H448" i="3"/>
  <c r="K717" i="1"/>
  <c r="I717" i="1"/>
  <c r="L447" i="3" l="1"/>
  <c r="H447" i="3"/>
  <c r="I716" i="1"/>
  <c r="K716" i="1"/>
  <c r="L446" i="3" l="1"/>
  <c r="H446" i="3"/>
  <c r="K715" i="1"/>
  <c r="I715" i="1"/>
  <c r="L445" i="3" l="1"/>
  <c r="H445" i="3"/>
  <c r="I714" i="1"/>
  <c r="K714" i="1"/>
  <c r="L444" i="3" l="1"/>
  <c r="H444" i="3"/>
  <c r="K713" i="1"/>
  <c r="I713" i="1"/>
  <c r="L443" i="3" l="1"/>
  <c r="H443" i="3"/>
  <c r="I712" i="1"/>
  <c r="K712" i="1"/>
  <c r="L442" i="3"/>
  <c r="H442" i="3"/>
  <c r="K711" i="1"/>
  <c r="I711" i="1"/>
  <c r="L441" i="3" l="1"/>
  <c r="H441" i="3"/>
  <c r="K710" i="1"/>
  <c r="I710" i="1"/>
  <c r="L440" i="3" l="1"/>
  <c r="H440" i="3"/>
  <c r="L439" i="3"/>
  <c r="H439" i="3"/>
  <c r="K709" i="1"/>
  <c r="K708" i="1"/>
  <c r="I709" i="1"/>
  <c r="I708" i="1"/>
  <c r="L438" i="3" l="1"/>
  <c r="H438" i="3"/>
  <c r="K707" i="1"/>
  <c r="I707" i="1"/>
  <c r="B6" i="17" l="1"/>
  <c r="D6" i="17"/>
  <c r="E6" i="17"/>
  <c r="F6" i="17"/>
  <c r="G6" i="17"/>
  <c r="H6" i="17"/>
  <c r="I6" i="17"/>
  <c r="J6" i="17"/>
  <c r="K6" i="17"/>
  <c r="L6" i="17"/>
  <c r="M6" i="17"/>
  <c r="N6" i="17"/>
  <c r="O6" i="17"/>
  <c r="P13" i="17"/>
  <c r="O24" i="17"/>
  <c r="O23" i="17"/>
  <c r="O20" i="17"/>
  <c r="O19" i="17"/>
  <c r="O16" i="17"/>
  <c r="O15" i="17"/>
  <c r="O12" i="17"/>
  <c r="O11" i="17"/>
  <c r="O8" i="17"/>
  <c r="O7" i="17"/>
  <c r="N24" i="17"/>
  <c r="N23" i="17"/>
  <c r="N20" i="17"/>
  <c r="N19" i="17"/>
  <c r="N21" i="17" s="1"/>
  <c r="N16" i="17"/>
  <c r="N15" i="17"/>
  <c r="N12" i="17"/>
  <c r="N11" i="17"/>
  <c r="N8" i="17"/>
  <c r="N7" i="17"/>
  <c r="M24" i="17"/>
  <c r="M23" i="17"/>
  <c r="M20" i="17"/>
  <c r="M19" i="17"/>
  <c r="M16" i="17"/>
  <c r="M15" i="17"/>
  <c r="M12" i="17"/>
  <c r="M11" i="17"/>
  <c r="M8" i="17"/>
  <c r="M7" i="17"/>
  <c r="L24" i="17"/>
  <c r="L23" i="17"/>
  <c r="L20" i="17"/>
  <c r="L19" i="17"/>
  <c r="L16" i="17"/>
  <c r="L15" i="17"/>
  <c r="L12" i="17"/>
  <c r="L11" i="17"/>
  <c r="L7" i="17"/>
  <c r="K24" i="17"/>
  <c r="K23" i="17"/>
  <c r="K20" i="17"/>
  <c r="K19" i="17"/>
  <c r="K16" i="17"/>
  <c r="K15" i="17"/>
  <c r="K17" i="17" s="1"/>
  <c r="K12" i="17"/>
  <c r="K11" i="17"/>
  <c r="K8" i="17"/>
  <c r="K7" i="17"/>
  <c r="J24" i="17"/>
  <c r="J23" i="17"/>
  <c r="J20" i="17"/>
  <c r="J19" i="17"/>
  <c r="J16" i="17"/>
  <c r="J15" i="17"/>
  <c r="J12" i="17"/>
  <c r="J11" i="17"/>
  <c r="J8" i="17"/>
  <c r="J7" i="17"/>
  <c r="I24" i="17"/>
  <c r="I23" i="17"/>
  <c r="I20" i="17"/>
  <c r="I19" i="17"/>
  <c r="I16" i="17"/>
  <c r="I15" i="17"/>
  <c r="I12" i="17"/>
  <c r="I11" i="17"/>
  <c r="I8" i="17"/>
  <c r="I7" i="17"/>
  <c r="H24" i="17"/>
  <c r="H23" i="17"/>
  <c r="H20" i="17"/>
  <c r="H19" i="17"/>
  <c r="H16" i="17"/>
  <c r="H15" i="17"/>
  <c r="H12" i="17"/>
  <c r="H11" i="17"/>
  <c r="H8" i="17"/>
  <c r="H7" i="17"/>
  <c r="G24" i="17"/>
  <c r="G23" i="17"/>
  <c r="G20" i="17"/>
  <c r="G19" i="17"/>
  <c r="G16" i="17"/>
  <c r="G15" i="17"/>
  <c r="G12" i="17"/>
  <c r="G11" i="17"/>
  <c r="G8" i="17"/>
  <c r="G7" i="17"/>
  <c r="F24" i="17"/>
  <c r="F23" i="17"/>
  <c r="F20" i="17"/>
  <c r="F19" i="17"/>
  <c r="F16" i="17"/>
  <c r="F15" i="17"/>
  <c r="F12" i="17"/>
  <c r="F11" i="17"/>
  <c r="F8" i="17"/>
  <c r="F7" i="17"/>
  <c r="E24" i="17"/>
  <c r="E23" i="17"/>
  <c r="E20" i="17"/>
  <c r="E19" i="17"/>
  <c r="E11" i="17"/>
  <c r="E8" i="17"/>
  <c r="E7" i="17"/>
  <c r="D24" i="17"/>
  <c r="D23" i="17"/>
  <c r="D20" i="17"/>
  <c r="D19" i="17"/>
  <c r="D16" i="17"/>
  <c r="D15" i="17"/>
  <c r="D12" i="17"/>
  <c r="D11" i="17"/>
  <c r="D8" i="17"/>
  <c r="D7" i="17"/>
  <c r="B24" i="17"/>
  <c r="B23" i="17"/>
  <c r="B7" i="17"/>
  <c r="B8" i="17"/>
  <c r="B11" i="17"/>
  <c r="B12" i="17"/>
  <c r="B15" i="17"/>
  <c r="B16" i="17"/>
  <c r="B20" i="17"/>
  <c r="B19" i="17"/>
  <c r="Q4" i="17"/>
  <c r="F5" i="17"/>
  <c r="O10" i="17"/>
  <c r="O14" i="17"/>
  <c r="O18" i="17"/>
  <c r="O22" i="17"/>
  <c r="N10" i="17"/>
  <c r="N14" i="17"/>
  <c r="N18" i="17"/>
  <c r="N22" i="17"/>
  <c r="M10" i="17"/>
  <c r="M14" i="17"/>
  <c r="M18" i="17"/>
  <c r="M22" i="17"/>
  <c r="L10" i="17"/>
  <c r="L14" i="17"/>
  <c r="L18" i="17"/>
  <c r="L22" i="17"/>
  <c r="K10" i="17"/>
  <c r="K14" i="17"/>
  <c r="K18" i="17"/>
  <c r="K22" i="17"/>
  <c r="J10" i="17"/>
  <c r="J14" i="17"/>
  <c r="J18" i="17"/>
  <c r="J22" i="17"/>
  <c r="I10" i="17"/>
  <c r="I14" i="17"/>
  <c r="I18" i="17"/>
  <c r="I22" i="17"/>
  <c r="H10" i="17"/>
  <c r="H14" i="17"/>
  <c r="H18" i="17"/>
  <c r="H22" i="17"/>
  <c r="G10" i="17"/>
  <c r="G14" i="17"/>
  <c r="G18" i="17"/>
  <c r="G22" i="17"/>
  <c r="F10" i="17"/>
  <c r="F14" i="17"/>
  <c r="F18" i="17"/>
  <c r="F22" i="17"/>
  <c r="E10" i="17"/>
  <c r="E18" i="17"/>
  <c r="E22" i="17"/>
  <c r="D10" i="17"/>
  <c r="D14" i="17"/>
  <c r="D18" i="17"/>
  <c r="D22" i="17"/>
  <c r="B10" i="17"/>
  <c r="B14" i="17"/>
  <c r="B18" i="17"/>
  <c r="L437" i="3"/>
  <c r="H437" i="3"/>
  <c r="K706" i="1"/>
  <c r="I706" i="1"/>
  <c r="L13" i="17" l="1"/>
  <c r="N9" i="17"/>
  <c r="N25" i="17"/>
  <c r="O21" i="17"/>
  <c r="P21" i="17"/>
  <c r="D9" i="17"/>
  <c r="D25" i="17"/>
  <c r="K25" i="17"/>
  <c r="G9" i="17"/>
  <c r="M13" i="17"/>
  <c r="L17" i="17"/>
  <c r="H9" i="17"/>
  <c r="H25" i="17"/>
  <c r="G13" i="17"/>
  <c r="Q8" i="17"/>
  <c r="Q24" i="17"/>
  <c r="E21" i="17"/>
  <c r="Q20" i="17"/>
  <c r="O17" i="17"/>
  <c r="M9" i="17"/>
  <c r="M25" i="17"/>
  <c r="K21" i="17"/>
  <c r="H13" i="17"/>
  <c r="F17" i="17"/>
  <c r="G25" i="17"/>
  <c r="D21" i="17"/>
  <c r="F13" i="17"/>
  <c r="D13" i="17"/>
  <c r="E9" i="17"/>
  <c r="E25" i="17"/>
  <c r="F21" i="17"/>
  <c r="I9" i="17"/>
  <c r="I25" i="17"/>
  <c r="I21" i="17"/>
  <c r="H21" i="17"/>
  <c r="I17" i="17"/>
  <c r="J13" i="17"/>
  <c r="F25" i="17"/>
  <c r="G21" i="17"/>
  <c r="Q19" i="17"/>
  <c r="Q23" i="17"/>
  <c r="Q5" i="17"/>
  <c r="G17" i="17"/>
  <c r="K9" i="17"/>
  <c r="Q11" i="17"/>
  <c r="D17" i="17"/>
  <c r="F9" i="17"/>
  <c r="O13" i="17"/>
  <c r="L9" i="17"/>
  <c r="L25" i="17"/>
  <c r="Q7" i="17"/>
  <c r="J17" i="17"/>
  <c r="H17" i="17"/>
  <c r="I13" i="17"/>
  <c r="J9" i="17"/>
  <c r="J25" i="17"/>
  <c r="P17" i="17"/>
  <c r="L21" i="17"/>
  <c r="M17" i="17"/>
  <c r="N13" i="17"/>
  <c r="O9" i="17"/>
  <c r="O25" i="17"/>
  <c r="J21" i="17"/>
  <c r="K13" i="17"/>
  <c r="M21" i="17"/>
  <c r="N17" i="17"/>
  <c r="P9" i="17"/>
  <c r="P25" i="17"/>
  <c r="C17" i="17"/>
  <c r="C13" i="17"/>
  <c r="C25" i="17"/>
  <c r="C21" i="17"/>
  <c r="C9" i="17"/>
  <c r="B25" i="17"/>
  <c r="B9" i="17"/>
  <c r="B13" i="17"/>
  <c r="B21" i="17"/>
  <c r="B17" i="17"/>
  <c r="Q10" i="17"/>
  <c r="Q6" i="17"/>
  <c r="Q18" i="17"/>
  <c r="L436" i="3"/>
  <c r="H436" i="3"/>
  <c r="I705" i="1"/>
  <c r="K705" i="1"/>
  <c r="Q21" i="17" l="1"/>
  <c r="Q25" i="17"/>
  <c r="Q9" i="17"/>
  <c r="L435" i="3"/>
  <c r="H435" i="3"/>
  <c r="K704" i="1"/>
  <c r="I704" i="1"/>
  <c r="L434" i="3" l="1"/>
  <c r="H434" i="3"/>
  <c r="K703" i="1"/>
  <c r="I703" i="1"/>
  <c r="L15" i="16" l="1"/>
  <c r="H15" i="16"/>
  <c r="L15" i="15"/>
  <c r="H15" i="15"/>
  <c r="L15" i="14"/>
  <c r="H15" i="14"/>
  <c r="L20" i="13"/>
  <c r="H20" i="13"/>
  <c r="L17" i="12"/>
  <c r="H17" i="12"/>
  <c r="L20" i="11"/>
  <c r="H20" i="11"/>
  <c r="L22" i="10"/>
  <c r="H22" i="10"/>
  <c r="L18" i="9"/>
  <c r="H18" i="9"/>
  <c r="L18" i="8"/>
  <c r="H18" i="8"/>
  <c r="L19" i="2"/>
  <c r="H19" i="2"/>
  <c r="K702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I702" i="1" l="1"/>
  <c r="I700" i="1"/>
  <c r="I699" i="1"/>
  <c r="I698" i="1"/>
  <c r="I697" i="1"/>
  <c r="I696" i="1"/>
  <c r="I695" i="1"/>
  <c r="I694" i="1"/>
  <c r="I693" i="1"/>
  <c r="I692" i="1" l="1"/>
  <c r="I691" i="1"/>
  <c r="I690" i="1"/>
  <c r="H431" i="3" l="1"/>
  <c r="I689" i="1"/>
  <c r="M430" i="3"/>
  <c r="N430" i="3" s="1"/>
  <c r="L430" i="3"/>
  <c r="I430" i="3"/>
  <c r="J430" i="3" s="1"/>
  <c r="H430" i="3"/>
  <c r="K688" i="1"/>
  <c r="I688" i="1"/>
  <c r="L18" i="7" l="1"/>
  <c r="H18" i="7"/>
  <c r="L21" i="4"/>
  <c r="H21" i="4"/>
  <c r="L19" i="6"/>
  <c r="H19" i="6"/>
  <c r="K687" i="1"/>
  <c r="K686" i="1"/>
  <c r="K685" i="1"/>
  <c r="K684" i="1"/>
  <c r="K683" i="1"/>
  <c r="I687" i="1"/>
  <c r="I686" i="1"/>
  <c r="I685" i="1"/>
  <c r="I684" i="1"/>
  <c r="I683" i="1"/>
  <c r="K413" i="1"/>
  <c r="K682" i="1" l="1"/>
  <c r="I682" i="1"/>
  <c r="H8" i="7" l="1"/>
  <c r="L429" i="3"/>
  <c r="H429" i="3"/>
  <c r="K681" i="1"/>
  <c r="I681" i="1"/>
  <c r="B22" i="17"/>
  <c r="Q22" i="17" s="1"/>
  <c r="AB16" i="3"/>
  <c r="L428" i="3"/>
  <c r="H428" i="3"/>
  <c r="H427" i="3"/>
  <c r="L426" i="3"/>
  <c r="H426" i="3"/>
  <c r="L425" i="3"/>
  <c r="H425" i="3"/>
  <c r="L424" i="3"/>
  <c r="H424" i="3"/>
  <c r="L423" i="3"/>
  <c r="H423" i="3"/>
  <c r="L422" i="3"/>
  <c r="H422" i="3"/>
  <c r="L421" i="3"/>
  <c r="H421" i="3"/>
  <c r="L420" i="3"/>
  <c r="H420" i="3"/>
  <c r="L419" i="3"/>
  <c r="H419" i="3"/>
  <c r="L418" i="3"/>
  <c r="H418" i="3"/>
  <c r="L417" i="3"/>
  <c r="H417" i="3"/>
  <c r="L416" i="3"/>
  <c r="H416" i="3"/>
  <c r="L415" i="3"/>
  <c r="H415" i="3"/>
  <c r="L414" i="3"/>
  <c r="H414" i="3"/>
  <c r="AB413" i="3"/>
  <c r="L413" i="3"/>
  <c r="H413" i="3"/>
  <c r="AB412" i="3"/>
  <c r="L412" i="3"/>
  <c r="H412" i="3"/>
  <c r="AB411" i="3"/>
  <c r="L411" i="3"/>
  <c r="H411" i="3"/>
  <c r="AB410" i="3"/>
  <c r="L410" i="3"/>
  <c r="H410" i="3"/>
  <c r="AB409" i="3"/>
  <c r="L409" i="3"/>
  <c r="H409" i="3"/>
  <c r="AB408" i="3"/>
  <c r="L408" i="3"/>
  <c r="H408" i="3"/>
  <c r="AB407" i="3"/>
  <c r="L407" i="3"/>
  <c r="H407" i="3"/>
  <c r="AB406" i="3"/>
  <c r="L406" i="3"/>
  <c r="H406" i="3"/>
  <c r="AB405" i="3"/>
  <c r="L405" i="3"/>
  <c r="H405" i="3"/>
  <c r="AB404" i="3"/>
  <c r="L404" i="3"/>
  <c r="H404" i="3"/>
  <c r="AB403" i="3"/>
  <c r="L403" i="3"/>
  <c r="H403" i="3"/>
  <c r="AB402" i="3"/>
  <c r="L402" i="3"/>
  <c r="H402" i="3"/>
  <c r="AB401" i="3"/>
  <c r="L401" i="3"/>
  <c r="H401" i="3"/>
  <c r="AB400" i="3"/>
  <c r="L400" i="3"/>
  <c r="H400" i="3"/>
  <c r="AB399" i="3"/>
  <c r="L399" i="3"/>
  <c r="H399" i="3"/>
  <c r="AB398" i="3"/>
  <c r="L398" i="3"/>
  <c r="H398" i="3"/>
  <c r="AB397" i="3"/>
  <c r="L397" i="3"/>
  <c r="H397" i="3"/>
  <c r="AB396" i="3"/>
  <c r="L396" i="3"/>
  <c r="H396" i="3"/>
  <c r="AB395" i="3"/>
  <c r="L395" i="3"/>
  <c r="H395" i="3"/>
  <c r="AB394" i="3"/>
  <c r="L394" i="3"/>
  <c r="H394" i="3"/>
  <c r="AB393" i="3"/>
  <c r="L393" i="3"/>
  <c r="H393" i="3"/>
  <c r="AB392" i="3"/>
  <c r="L392" i="3"/>
  <c r="H392" i="3"/>
  <c r="AB391" i="3"/>
  <c r="L391" i="3"/>
  <c r="H391" i="3"/>
  <c r="AB390" i="3"/>
  <c r="L390" i="3"/>
  <c r="H390" i="3"/>
  <c r="AB389" i="3"/>
  <c r="L389" i="3"/>
  <c r="H389" i="3"/>
  <c r="AB388" i="3"/>
  <c r="L388" i="3"/>
  <c r="H388" i="3"/>
  <c r="AB387" i="3"/>
  <c r="L387" i="3"/>
  <c r="H387" i="3"/>
  <c r="AB386" i="3"/>
  <c r="L386" i="3"/>
  <c r="H386" i="3"/>
  <c r="AB385" i="3"/>
  <c r="L385" i="3"/>
  <c r="H385" i="3"/>
  <c r="AB384" i="3"/>
  <c r="L384" i="3"/>
  <c r="H384" i="3"/>
  <c r="AB383" i="3"/>
  <c r="L383" i="3"/>
  <c r="H383" i="3"/>
  <c r="AB382" i="3"/>
  <c r="M382" i="3"/>
  <c r="N382" i="3" s="1"/>
  <c r="L382" i="3"/>
  <c r="H382" i="3"/>
  <c r="AB381" i="3"/>
  <c r="L381" i="3"/>
  <c r="H381" i="3"/>
  <c r="AB380" i="3"/>
  <c r="L380" i="3"/>
  <c r="H380" i="3"/>
  <c r="AB379" i="3"/>
  <c r="L379" i="3"/>
  <c r="H379" i="3"/>
  <c r="AB378" i="3"/>
  <c r="L378" i="3"/>
  <c r="H378" i="3"/>
  <c r="AB377" i="3"/>
  <c r="L377" i="3"/>
  <c r="H377" i="3"/>
  <c r="AB376" i="3"/>
  <c r="M376" i="3"/>
  <c r="N376" i="3" s="1"/>
  <c r="L376" i="3"/>
  <c r="J376" i="3"/>
  <c r="H376" i="3"/>
  <c r="AB375" i="3"/>
  <c r="L375" i="3"/>
  <c r="H375" i="3"/>
  <c r="AB374" i="3"/>
  <c r="L374" i="3"/>
  <c r="H374" i="3"/>
  <c r="AB373" i="3"/>
  <c r="L373" i="3"/>
  <c r="H373" i="3"/>
  <c r="AB372" i="3"/>
  <c r="M372" i="3"/>
  <c r="N372" i="3" s="1"/>
  <c r="L372" i="3"/>
  <c r="I372" i="3"/>
  <c r="J372" i="3" s="1"/>
  <c r="H372" i="3"/>
  <c r="AB371" i="3"/>
  <c r="M371" i="3"/>
  <c r="N371" i="3" s="1"/>
  <c r="L371" i="3"/>
  <c r="I371" i="3"/>
  <c r="J371" i="3" s="1"/>
  <c r="H371" i="3"/>
  <c r="AB370" i="3"/>
  <c r="L370" i="3"/>
  <c r="H370" i="3"/>
  <c r="AB369" i="3"/>
  <c r="M369" i="3"/>
  <c r="N369" i="3" s="1"/>
  <c r="L369" i="3"/>
  <c r="I369" i="3"/>
  <c r="J369" i="3" s="1"/>
  <c r="H369" i="3"/>
  <c r="AB368" i="3"/>
  <c r="L368" i="3"/>
  <c r="H368" i="3"/>
  <c r="AB367" i="3"/>
  <c r="L367" i="3"/>
  <c r="H367" i="3"/>
  <c r="AB366" i="3"/>
  <c r="L366" i="3"/>
  <c r="H366" i="3"/>
  <c r="AB365" i="3"/>
  <c r="M365" i="3"/>
  <c r="N365" i="3" s="1"/>
  <c r="L365" i="3"/>
  <c r="I365" i="3"/>
  <c r="J365" i="3" s="1"/>
  <c r="H365" i="3"/>
  <c r="AB364" i="3"/>
  <c r="L364" i="3"/>
  <c r="H364" i="3"/>
  <c r="AB363" i="3"/>
  <c r="L363" i="3"/>
  <c r="H363" i="3"/>
  <c r="AB362" i="3"/>
  <c r="M362" i="3"/>
  <c r="N362" i="3" s="1"/>
  <c r="L362" i="3"/>
  <c r="I362" i="3"/>
  <c r="J362" i="3" s="1"/>
  <c r="H362" i="3"/>
  <c r="AB361" i="3"/>
  <c r="L361" i="3"/>
  <c r="H361" i="3"/>
  <c r="AB360" i="3"/>
  <c r="M360" i="3"/>
  <c r="N360" i="3" s="1"/>
  <c r="L360" i="3"/>
  <c r="I360" i="3"/>
  <c r="J360" i="3" s="1"/>
  <c r="H360" i="3"/>
  <c r="AB359" i="3"/>
  <c r="L359" i="3"/>
  <c r="H359" i="3"/>
  <c r="AB358" i="3"/>
  <c r="L358" i="3"/>
  <c r="H358" i="3"/>
  <c r="AB357" i="3"/>
  <c r="M357" i="3"/>
  <c r="N357" i="3" s="1"/>
  <c r="L357" i="3"/>
  <c r="J357" i="3"/>
  <c r="H357" i="3"/>
  <c r="AB356" i="3"/>
  <c r="L356" i="3"/>
  <c r="H356" i="3"/>
  <c r="AB355" i="3"/>
  <c r="M355" i="3"/>
  <c r="N355" i="3" s="1"/>
  <c r="L355" i="3"/>
  <c r="I355" i="3"/>
  <c r="J355" i="3" s="1"/>
  <c r="H355" i="3"/>
  <c r="AB354" i="3"/>
  <c r="L354" i="3"/>
  <c r="H354" i="3"/>
  <c r="AB353" i="3"/>
  <c r="L353" i="3"/>
  <c r="H353" i="3"/>
  <c r="AB352" i="3"/>
  <c r="L352" i="3"/>
  <c r="H352" i="3"/>
  <c r="AB351" i="3"/>
  <c r="L351" i="3"/>
  <c r="H351" i="3"/>
  <c r="AB350" i="3"/>
  <c r="M350" i="3"/>
  <c r="N350" i="3" s="1"/>
  <c r="L350" i="3"/>
  <c r="I350" i="3"/>
  <c r="J350" i="3" s="1"/>
  <c r="H350" i="3"/>
  <c r="AB349" i="3"/>
  <c r="L349" i="3"/>
  <c r="H349" i="3"/>
  <c r="AB348" i="3"/>
  <c r="M348" i="3"/>
  <c r="N348" i="3" s="1"/>
  <c r="L348" i="3"/>
  <c r="I348" i="3"/>
  <c r="J348" i="3" s="1"/>
  <c r="H348" i="3"/>
  <c r="AB347" i="3"/>
  <c r="L347" i="3"/>
  <c r="H347" i="3"/>
  <c r="AB346" i="3"/>
  <c r="L346" i="3"/>
  <c r="H346" i="3"/>
  <c r="AB345" i="3"/>
  <c r="M345" i="3"/>
  <c r="N345" i="3" s="1"/>
  <c r="L345" i="3"/>
  <c r="I345" i="3"/>
  <c r="J345" i="3" s="1"/>
  <c r="H345" i="3"/>
  <c r="AB344" i="3"/>
  <c r="L344" i="3"/>
  <c r="H344" i="3"/>
  <c r="AB343" i="3"/>
  <c r="M343" i="3"/>
  <c r="N343" i="3" s="1"/>
  <c r="L343" i="3"/>
  <c r="I343" i="3"/>
  <c r="J343" i="3" s="1"/>
  <c r="H343" i="3"/>
  <c r="AB342" i="3"/>
  <c r="L342" i="3"/>
  <c r="H342" i="3"/>
  <c r="AB341" i="3"/>
  <c r="M341" i="3"/>
  <c r="N341" i="3" s="1"/>
  <c r="L341" i="3"/>
  <c r="I341" i="3"/>
  <c r="J341" i="3" s="1"/>
  <c r="H341" i="3"/>
  <c r="AB340" i="3"/>
  <c r="L340" i="3"/>
  <c r="H340" i="3"/>
  <c r="AB339" i="3"/>
  <c r="L339" i="3"/>
  <c r="H339" i="3"/>
  <c r="AB338" i="3"/>
  <c r="M338" i="3"/>
  <c r="N338" i="3" s="1"/>
  <c r="L338" i="3"/>
  <c r="H338" i="3"/>
  <c r="AB337" i="3"/>
  <c r="L337" i="3"/>
  <c r="H337" i="3"/>
  <c r="AB336" i="3"/>
  <c r="M336" i="3"/>
  <c r="N336" i="3" s="1"/>
  <c r="L336" i="3"/>
  <c r="I336" i="3"/>
  <c r="J336" i="3" s="1"/>
  <c r="H336" i="3"/>
  <c r="AB335" i="3"/>
  <c r="L335" i="3"/>
  <c r="H335" i="3"/>
  <c r="AB334" i="3"/>
  <c r="M334" i="3"/>
  <c r="N334" i="3" s="1"/>
  <c r="L334" i="3"/>
  <c r="I334" i="3"/>
  <c r="J334" i="3" s="1"/>
  <c r="H334" i="3"/>
  <c r="AB333" i="3"/>
  <c r="L333" i="3"/>
  <c r="H333" i="3"/>
  <c r="AB332" i="3"/>
  <c r="M332" i="3"/>
  <c r="N332" i="3" s="1"/>
  <c r="L332" i="3"/>
  <c r="I332" i="3"/>
  <c r="J332" i="3" s="1"/>
  <c r="H332" i="3"/>
  <c r="AB331" i="3"/>
  <c r="L331" i="3"/>
  <c r="H331" i="3"/>
  <c r="AB330" i="3"/>
  <c r="L330" i="3"/>
  <c r="H330" i="3"/>
  <c r="AB329" i="3"/>
  <c r="M329" i="3"/>
  <c r="N329" i="3" s="1"/>
  <c r="L329" i="3"/>
  <c r="I329" i="3"/>
  <c r="J329" i="3" s="1"/>
  <c r="H329" i="3"/>
  <c r="AB328" i="3"/>
  <c r="L328" i="3"/>
  <c r="H328" i="3"/>
  <c r="AB327" i="3"/>
  <c r="M327" i="3"/>
  <c r="N327" i="3" s="1"/>
  <c r="L327" i="3"/>
  <c r="H327" i="3"/>
  <c r="AB326" i="3"/>
  <c r="M326" i="3"/>
  <c r="N326" i="3" s="1"/>
  <c r="L326" i="3"/>
  <c r="I326" i="3"/>
  <c r="J326" i="3" s="1"/>
  <c r="H326" i="3"/>
  <c r="AB325" i="3"/>
  <c r="L325" i="3"/>
  <c r="H325" i="3"/>
  <c r="AB324" i="3"/>
  <c r="L324" i="3"/>
  <c r="H324" i="3"/>
  <c r="AB323" i="3"/>
  <c r="M323" i="3"/>
  <c r="N323" i="3" s="1"/>
  <c r="L323" i="3"/>
  <c r="I323" i="3"/>
  <c r="J323" i="3" s="1"/>
  <c r="H323" i="3"/>
  <c r="AB322" i="3"/>
  <c r="L322" i="3"/>
  <c r="H322" i="3"/>
  <c r="AB321" i="3"/>
  <c r="L321" i="3"/>
  <c r="H321" i="3"/>
  <c r="AB320" i="3"/>
  <c r="L320" i="3"/>
  <c r="H320" i="3"/>
  <c r="AB319" i="3"/>
  <c r="L319" i="3"/>
  <c r="H319" i="3"/>
  <c r="AB318" i="3"/>
  <c r="M318" i="3"/>
  <c r="N318" i="3" s="1"/>
  <c r="L318" i="3"/>
  <c r="I318" i="3"/>
  <c r="J318" i="3" s="1"/>
  <c r="H318" i="3"/>
  <c r="AB317" i="3"/>
  <c r="L317" i="3"/>
  <c r="H317" i="3"/>
  <c r="AB316" i="3"/>
  <c r="M316" i="3"/>
  <c r="N316" i="3" s="1"/>
  <c r="L316" i="3"/>
  <c r="I316" i="3"/>
  <c r="J316" i="3" s="1"/>
  <c r="H316" i="3"/>
  <c r="AB315" i="3"/>
  <c r="L315" i="3"/>
  <c r="H315" i="3"/>
  <c r="AB314" i="3"/>
  <c r="M314" i="3"/>
  <c r="N314" i="3" s="1"/>
  <c r="L314" i="3"/>
  <c r="I314" i="3"/>
  <c r="J314" i="3" s="1"/>
  <c r="H314" i="3"/>
  <c r="AB313" i="3"/>
  <c r="L313" i="3"/>
  <c r="H313" i="3"/>
  <c r="AB312" i="3"/>
  <c r="L312" i="3"/>
  <c r="H312" i="3"/>
  <c r="AB311" i="3"/>
  <c r="M311" i="3"/>
  <c r="N311" i="3" s="1"/>
  <c r="L311" i="3"/>
  <c r="I311" i="3"/>
  <c r="J311" i="3" s="1"/>
  <c r="H311" i="3"/>
  <c r="AB310" i="3"/>
  <c r="L310" i="3"/>
  <c r="H310" i="3"/>
  <c r="AB309" i="3"/>
  <c r="M309" i="3"/>
  <c r="N309" i="3" s="1"/>
  <c r="L309" i="3"/>
  <c r="I309" i="3"/>
  <c r="J309" i="3" s="1"/>
  <c r="H309" i="3"/>
  <c r="AB308" i="3"/>
  <c r="L308" i="3"/>
  <c r="H308" i="3"/>
  <c r="AB307" i="3"/>
  <c r="L307" i="3"/>
  <c r="H307" i="3"/>
  <c r="AB306" i="3"/>
  <c r="M306" i="3"/>
  <c r="N306" i="3" s="1"/>
  <c r="L306" i="3"/>
  <c r="I306" i="3"/>
  <c r="J306" i="3" s="1"/>
  <c r="H306" i="3"/>
  <c r="AB305" i="3"/>
  <c r="L305" i="3"/>
  <c r="H305" i="3"/>
  <c r="AB304" i="3"/>
  <c r="L304" i="3"/>
  <c r="H304" i="3"/>
  <c r="AB303" i="3"/>
  <c r="M303" i="3"/>
  <c r="N303" i="3" s="1"/>
  <c r="L303" i="3"/>
  <c r="I303" i="3"/>
  <c r="J303" i="3" s="1"/>
  <c r="H303" i="3"/>
  <c r="AB302" i="3"/>
  <c r="L302" i="3"/>
  <c r="H302" i="3"/>
  <c r="AB301" i="3"/>
  <c r="L301" i="3"/>
  <c r="H301" i="3"/>
  <c r="AB300" i="3"/>
  <c r="M300" i="3"/>
  <c r="N300" i="3" s="1"/>
  <c r="L300" i="3"/>
  <c r="I300" i="3"/>
  <c r="J300" i="3" s="1"/>
  <c r="H300" i="3"/>
  <c r="AB299" i="3"/>
  <c r="L299" i="3"/>
  <c r="H299" i="3"/>
  <c r="AB298" i="3"/>
  <c r="L298" i="3"/>
  <c r="H298" i="3"/>
  <c r="AB297" i="3"/>
  <c r="M297" i="3"/>
  <c r="N297" i="3" s="1"/>
  <c r="L297" i="3"/>
  <c r="I297" i="3"/>
  <c r="J297" i="3" s="1"/>
  <c r="H297" i="3"/>
  <c r="AB296" i="3"/>
  <c r="L296" i="3"/>
  <c r="H296" i="3"/>
  <c r="AB295" i="3"/>
  <c r="M295" i="3"/>
  <c r="N295" i="3" s="1"/>
  <c r="L295" i="3"/>
  <c r="I295" i="3"/>
  <c r="J295" i="3" s="1"/>
  <c r="H295" i="3"/>
  <c r="AB294" i="3"/>
  <c r="L294" i="3"/>
  <c r="H294" i="3"/>
  <c r="AB293" i="3"/>
  <c r="M293" i="3"/>
  <c r="N293" i="3" s="1"/>
  <c r="L293" i="3"/>
  <c r="I293" i="3"/>
  <c r="J293" i="3" s="1"/>
  <c r="H293" i="3"/>
  <c r="AB292" i="3"/>
  <c r="L292" i="3"/>
  <c r="H292" i="3"/>
  <c r="AB291" i="3"/>
  <c r="M291" i="3"/>
  <c r="N291" i="3" s="1"/>
  <c r="L291" i="3"/>
  <c r="I291" i="3"/>
  <c r="J291" i="3" s="1"/>
  <c r="H291" i="3"/>
  <c r="AB290" i="3"/>
  <c r="L290" i="3"/>
  <c r="H290" i="3"/>
  <c r="AB289" i="3"/>
  <c r="M289" i="3"/>
  <c r="N289" i="3" s="1"/>
  <c r="L289" i="3"/>
  <c r="I289" i="3"/>
  <c r="J289" i="3" s="1"/>
  <c r="H289" i="3"/>
  <c r="AB288" i="3"/>
  <c r="L288" i="3"/>
  <c r="H288" i="3"/>
  <c r="AB287" i="3"/>
  <c r="L287" i="3"/>
  <c r="H287" i="3"/>
  <c r="AB286" i="3"/>
  <c r="M286" i="3"/>
  <c r="N286" i="3" s="1"/>
  <c r="L286" i="3"/>
  <c r="I286" i="3"/>
  <c r="J286" i="3" s="1"/>
  <c r="H286" i="3"/>
  <c r="AB285" i="3"/>
  <c r="L285" i="3"/>
  <c r="H285" i="3"/>
  <c r="AB284" i="3"/>
  <c r="L284" i="3"/>
  <c r="H284" i="3"/>
  <c r="AB283" i="3"/>
  <c r="M283" i="3"/>
  <c r="N283" i="3" s="1"/>
  <c r="L283" i="3"/>
  <c r="I283" i="3"/>
  <c r="J283" i="3" s="1"/>
  <c r="H283" i="3"/>
  <c r="AB282" i="3"/>
  <c r="L282" i="3"/>
  <c r="H282" i="3"/>
  <c r="AB281" i="3"/>
  <c r="M281" i="3"/>
  <c r="N281" i="3" s="1"/>
  <c r="L281" i="3"/>
  <c r="I281" i="3"/>
  <c r="J281" i="3" s="1"/>
  <c r="H281" i="3"/>
  <c r="AB280" i="3"/>
  <c r="L280" i="3"/>
  <c r="H280" i="3"/>
  <c r="AB279" i="3"/>
  <c r="L279" i="3"/>
  <c r="H279" i="3"/>
  <c r="AB278" i="3"/>
  <c r="M278" i="3"/>
  <c r="N278" i="3" s="1"/>
  <c r="L278" i="3"/>
  <c r="I278" i="3"/>
  <c r="J278" i="3" s="1"/>
  <c r="H278" i="3"/>
  <c r="AB277" i="3"/>
  <c r="L277" i="3"/>
  <c r="H277" i="3"/>
  <c r="AB276" i="3"/>
  <c r="L276" i="3"/>
  <c r="H276" i="3"/>
  <c r="AB275" i="3"/>
  <c r="M275" i="3"/>
  <c r="N275" i="3" s="1"/>
  <c r="L275" i="3"/>
  <c r="I275" i="3"/>
  <c r="J275" i="3" s="1"/>
  <c r="H275" i="3"/>
  <c r="AB274" i="3"/>
  <c r="L274" i="3"/>
  <c r="H274" i="3"/>
  <c r="AB273" i="3"/>
  <c r="L273" i="3"/>
  <c r="H273" i="3"/>
  <c r="AB272" i="3"/>
  <c r="M272" i="3"/>
  <c r="N272" i="3" s="1"/>
  <c r="L272" i="3"/>
  <c r="I272" i="3"/>
  <c r="J272" i="3" s="1"/>
  <c r="H272" i="3"/>
  <c r="AB271" i="3"/>
  <c r="L271" i="3"/>
  <c r="H271" i="3"/>
  <c r="AB270" i="3"/>
  <c r="L270" i="3"/>
  <c r="H270" i="3"/>
  <c r="AB269" i="3"/>
  <c r="L269" i="3"/>
  <c r="H269" i="3"/>
  <c r="AB268" i="3"/>
  <c r="M268" i="3"/>
  <c r="N268" i="3" s="1"/>
  <c r="L268" i="3"/>
  <c r="I268" i="3"/>
  <c r="J268" i="3" s="1"/>
  <c r="H268" i="3"/>
  <c r="AB267" i="3"/>
  <c r="L267" i="3"/>
  <c r="H267" i="3"/>
  <c r="AB266" i="3"/>
  <c r="L266" i="3"/>
  <c r="H266" i="3"/>
  <c r="AB265" i="3"/>
  <c r="M265" i="3"/>
  <c r="N265" i="3" s="1"/>
  <c r="L265" i="3"/>
  <c r="I265" i="3"/>
  <c r="J265" i="3" s="1"/>
  <c r="H265" i="3"/>
  <c r="AB264" i="3"/>
  <c r="L264" i="3"/>
  <c r="H264" i="3"/>
  <c r="AB263" i="3"/>
  <c r="M263" i="3"/>
  <c r="N263" i="3" s="1"/>
  <c r="L263" i="3"/>
  <c r="I263" i="3"/>
  <c r="J263" i="3" s="1"/>
  <c r="H263" i="3"/>
  <c r="AB262" i="3"/>
  <c r="L262" i="3"/>
  <c r="H262" i="3"/>
  <c r="AB261" i="3"/>
  <c r="L261" i="3"/>
  <c r="H261" i="3"/>
  <c r="AB260" i="3"/>
  <c r="M260" i="3"/>
  <c r="N260" i="3" s="1"/>
  <c r="L260" i="3"/>
  <c r="I260" i="3"/>
  <c r="J260" i="3" s="1"/>
  <c r="H260" i="3"/>
  <c r="AB259" i="3"/>
  <c r="L259" i="3"/>
  <c r="H259" i="3"/>
  <c r="AB258" i="3"/>
  <c r="L258" i="3"/>
  <c r="H258" i="3"/>
  <c r="AB257" i="3"/>
  <c r="M257" i="3"/>
  <c r="N257" i="3" s="1"/>
  <c r="L257" i="3"/>
  <c r="I257" i="3"/>
  <c r="J257" i="3" s="1"/>
  <c r="H257" i="3"/>
  <c r="AB256" i="3"/>
  <c r="L256" i="3"/>
  <c r="H256" i="3"/>
  <c r="AB255" i="3"/>
  <c r="L255" i="3"/>
  <c r="H255" i="3"/>
  <c r="AB254" i="3"/>
  <c r="M254" i="3"/>
  <c r="N254" i="3" s="1"/>
  <c r="L254" i="3"/>
  <c r="I254" i="3"/>
  <c r="J254" i="3" s="1"/>
  <c r="H254" i="3"/>
  <c r="AB253" i="3"/>
  <c r="L253" i="3"/>
  <c r="H253" i="3"/>
  <c r="AB252" i="3"/>
  <c r="L252" i="3"/>
  <c r="H252" i="3"/>
  <c r="AB251" i="3"/>
  <c r="M251" i="3"/>
  <c r="N251" i="3" s="1"/>
  <c r="L251" i="3"/>
  <c r="I251" i="3"/>
  <c r="J251" i="3" s="1"/>
  <c r="H251" i="3"/>
  <c r="AB250" i="3"/>
  <c r="L250" i="3"/>
  <c r="H250" i="3"/>
  <c r="AB249" i="3"/>
  <c r="L249" i="3"/>
  <c r="H249" i="3"/>
  <c r="AB248" i="3"/>
  <c r="M248" i="3"/>
  <c r="N248" i="3" s="1"/>
  <c r="L248" i="3"/>
  <c r="I248" i="3"/>
  <c r="J248" i="3" s="1"/>
  <c r="H248" i="3"/>
  <c r="AB247" i="3"/>
  <c r="L247" i="3"/>
  <c r="H247" i="3"/>
  <c r="AB246" i="3"/>
  <c r="L246" i="3"/>
  <c r="H246" i="3"/>
  <c r="AB245" i="3"/>
  <c r="L245" i="3"/>
  <c r="H245" i="3"/>
  <c r="AB244" i="3"/>
  <c r="L244" i="3"/>
  <c r="H244" i="3"/>
  <c r="AB243" i="3"/>
  <c r="M243" i="3"/>
  <c r="N243" i="3" s="1"/>
  <c r="L243" i="3"/>
  <c r="I243" i="3"/>
  <c r="J243" i="3" s="1"/>
  <c r="H243" i="3"/>
  <c r="AB242" i="3"/>
  <c r="L242" i="3"/>
  <c r="H242" i="3"/>
  <c r="AB241" i="3"/>
  <c r="L241" i="3"/>
  <c r="H241" i="3"/>
  <c r="AB240" i="3"/>
  <c r="M240" i="3"/>
  <c r="N240" i="3" s="1"/>
  <c r="L240" i="3"/>
  <c r="I240" i="3"/>
  <c r="J240" i="3" s="1"/>
  <c r="H240" i="3"/>
  <c r="AB239" i="3"/>
  <c r="L239" i="3"/>
  <c r="H239" i="3"/>
  <c r="AB238" i="3"/>
  <c r="L238" i="3"/>
  <c r="H238" i="3"/>
  <c r="AB237" i="3"/>
  <c r="L237" i="3"/>
  <c r="H237" i="3"/>
  <c r="AB236" i="3"/>
  <c r="L236" i="3"/>
  <c r="H236" i="3"/>
  <c r="AB235" i="3"/>
  <c r="M235" i="3"/>
  <c r="N235" i="3" s="1"/>
  <c r="L235" i="3"/>
  <c r="I235" i="3"/>
  <c r="J235" i="3" s="1"/>
  <c r="H235" i="3"/>
  <c r="AB234" i="3"/>
  <c r="L234" i="3"/>
  <c r="H234" i="3"/>
  <c r="AB233" i="3"/>
  <c r="L233" i="3"/>
  <c r="H233" i="3"/>
  <c r="AB232" i="3"/>
  <c r="L232" i="3"/>
  <c r="H232" i="3"/>
  <c r="AB231" i="3"/>
  <c r="L231" i="3"/>
  <c r="H231" i="3"/>
  <c r="AB230" i="3"/>
  <c r="M230" i="3"/>
  <c r="N230" i="3" s="1"/>
  <c r="L230" i="3"/>
  <c r="I230" i="3"/>
  <c r="J230" i="3" s="1"/>
  <c r="H230" i="3"/>
  <c r="AB229" i="3"/>
  <c r="L229" i="3"/>
  <c r="H229" i="3"/>
  <c r="AB228" i="3"/>
  <c r="L228" i="3"/>
  <c r="H228" i="3"/>
  <c r="AB227" i="3"/>
  <c r="L227" i="3"/>
  <c r="H227" i="3"/>
  <c r="AB226" i="3"/>
  <c r="M226" i="3"/>
  <c r="N226" i="3" s="1"/>
  <c r="L226" i="3"/>
  <c r="I226" i="3"/>
  <c r="J226" i="3" s="1"/>
  <c r="H226" i="3"/>
  <c r="AB225" i="3"/>
  <c r="L225" i="3"/>
  <c r="H225" i="3"/>
  <c r="AB224" i="3"/>
  <c r="L224" i="3"/>
  <c r="H224" i="3"/>
  <c r="AB223" i="3"/>
  <c r="L223" i="3"/>
  <c r="H223" i="3"/>
  <c r="AB222" i="3"/>
  <c r="M222" i="3"/>
  <c r="N222" i="3" s="1"/>
  <c r="L222" i="3"/>
  <c r="I222" i="3"/>
  <c r="J222" i="3" s="1"/>
  <c r="H222" i="3"/>
  <c r="AB221" i="3"/>
  <c r="L221" i="3"/>
  <c r="H221" i="3"/>
  <c r="AB220" i="3"/>
  <c r="M220" i="3"/>
  <c r="N220" i="3" s="1"/>
  <c r="L220" i="3"/>
  <c r="I220" i="3"/>
  <c r="J220" i="3" s="1"/>
  <c r="H220" i="3"/>
  <c r="AB219" i="3"/>
  <c r="L219" i="3"/>
  <c r="H219" i="3"/>
  <c r="AB218" i="3"/>
  <c r="L218" i="3"/>
  <c r="H218" i="3"/>
  <c r="AB217" i="3"/>
  <c r="M217" i="3"/>
  <c r="N217" i="3" s="1"/>
  <c r="L217" i="3"/>
  <c r="I217" i="3"/>
  <c r="J217" i="3" s="1"/>
  <c r="H217" i="3"/>
  <c r="AB216" i="3"/>
  <c r="L216" i="3"/>
  <c r="H216" i="3"/>
  <c r="AB215" i="3"/>
  <c r="L215" i="3"/>
  <c r="H215" i="3"/>
  <c r="AB214" i="3"/>
  <c r="M214" i="3"/>
  <c r="N214" i="3" s="1"/>
  <c r="L214" i="3"/>
  <c r="I214" i="3"/>
  <c r="J214" i="3" s="1"/>
  <c r="H214" i="3"/>
  <c r="AB213" i="3"/>
  <c r="L213" i="3"/>
  <c r="H213" i="3"/>
  <c r="AB212" i="3"/>
  <c r="L212" i="3"/>
  <c r="H212" i="3"/>
  <c r="AB211" i="3"/>
  <c r="M211" i="3"/>
  <c r="N211" i="3" s="1"/>
  <c r="L211" i="3"/>
  <c r="I211" i="3"/>
  <c r="J211" i="3" s="1"/>
  <c r="H211" i="3"/>
  <c r="AB210" i="3"/>
  <c r="L210" i="3"/>
  <c r="H210" i="3"/>
  <c r="AB209" i="3"/>
  <c r="M209" i="3"/>
  <c r="N209" i="3" s="1"/>
  <c r="L209" i="3"/>
  <c r="I209" i="3"/>
  <c r="J209" i="3" s="1"/>
  <c r="H209" i="3"/>
  <c r="AB208" i="3"/>
  <c r="L208" i="3"/>
  <c r="H208" i="3"/>
  <c r="AB207" i="3"/>
  <c r="M207" i="3"/>
  <c r="N207" i="3" s="1"/>
  <c r="L207" i="3"/>
  <c r="I207" i="3"/>
  <c r="J207" i="3" s="1"/>
  <c r="H207" i="3"/>
  <c r="AB206" i="3"/>
  <c r="L206" i="3"/>
  <c r="H206" i="3"/>
  <c r="AB205" i="3"/>
  <c r="M205" i="3"/>
  <c r="N205" i="3" s="1"/>
  <c r="L205" i="3"/>
  <c r="I205" i="3"/>
  <c r="J205" i="3" s="1"/>
  <c r="H205" i="3"/>
  <c r="AB204" i="3"/>
  <c r="L204" i="3"/>
  <c r="H204" i="3"/>
  <c r="AB203" i="3"/>
  <c r="M203" i="3"/>
  <c r="N203" i="3" s="1"/>
  <c r="L203" i="3"/>
  <c r="I203" i="3"/>
  <c r="J203" i="3" s="1"/>
  <c r="H203" i="3"/>
  <c r="AB202" i="3"/>
  <c r="L202" i="3"/>
  <c r="H202" i="3"/>
  <c r="AB201" i="3"/>
  <c r="L201" i="3"/>
  <c r="H201" i="3"/>
  <c r="AB200" i="3"/>
  <c r="M200" i="3"/>
  <c r="N200" i="3" s="1"/>
  <c r="L200" i="3"/>
  <c r="I200" i="3"/>
  <c r="J200" i="3" s="1"/>
  <c r="H200" i="3"/>
  <c r="AB199" i="3"/>
  <c r="L199" i="3"/>
  <c r="H199" i="3"/>
  <c r="AB198" i="3"/>
  <c r="L198" i="3"/>
  <c r="H198" i="3"/>
  <c r="AB197" i="3"/>
  <c r="L197" i="3"/>
  <c r="H197" i="3"/>
  <c r="AB196" i="3"/>
  <c r="L196" i="3"/>
  <c r="H196" i="3"/>
  <c r="AB195" i="3"/>
  <c r="L195" i="3"/>
  <c r="H195" i="3"/>
  <c r="AB194" i="3"/>
  <c r="M194" i="3"/>
  <c r="N194" i="3" s="1"/>
  <c r="L194" i="3"/>
  <c r="I194" i="3"/>
  <c r="J194" i="3" s="1"/>
  <c r="H194" i="3"/>
  <c r="AB193" i="3"/>
  <c r="L193" i="3"/>
  <c r="H193" i="3"/>
  <c r="AB192" i="3"/>
  <c r="M192" i="3"/>
  <c r="N192" i="3" s="1"/>
  <c r="L192" i="3"/>
  <c r="I192" i="3"/>
  <c r="J192" i="3" s="1"/>
  <c r="H192" i="3"/>
  <c r="AB191" i="3"/>
  <c r="L191" i="3"/>
  <c r="H191" i="3"/>
  <c r="AB190" i="3"/>
  <c r="L190" i="3"/>
  <c r="H190" i="3"/>
  <c r="AB189" i="3"/>
  <c r="M189" i="3"/>
  <c r="N189" i="3" s="1"/>
  <c r="L189" i="3"/>
  <c r="I189" i="3"/>
  <c r="J189" i="3" s="1"/>
  <c r="H189" i="3"/>
  <c r="AB188" i="3"/>
  <c r="L188" i="3"/>
  <c r="H188" i="3"/>
  <c r="AB187" i="3"/>
  <c r="L187" i="3"/>
  <c r="H187" i="3"/>
  <c r="AB186" i="3"/>
  <c r="M186" i="3"/>
  <c r="N186" i="3" s="1"/>
  <c r="L186" i="3"/>
  <c r="I186" i="3"/>
  <c r="J186" i="3" s="1"/>
  <c r="H186" i="3"/>
  <c r="AB185" i="3"/>
  <c r="L185" i="3"/>
  <c r="H185" i="3"/>
  <c r="AB184" i="3"/>
  <c r="L184" i="3"/>
  <c r="H184" i="3"/>
  <c r="AB183" i="3"/>
  <c r="M183" i="3"/>
  <c r="N183" i="3" s="1"/>
  <c r="L183" i="3"/>
  <c r="I183" i="3"/>
  <c r="J183" i="3" s="1"/>
  <c r="H183" i="3"/>
  <c r="AB182" i="3"/>
  <c r="L182" i="3"/>
  <c r="H182" i="3"/>
  <c r="AB181" i="3"/>
  <c r="M181" i="3"/>
  <c r="N181" i="3" s="1"/>
  <c r="L181" i="3"/>
  <c r="I181" i="3"/>
  <c r="J181" i="3" s="1"/>
  <c r="H181" i="3"/>
  <c r="AB180" i="3"/>
  <c r="L180" i="3"/>
  <c r="H180" i="3"/>
  <c r="AB179" i="3"/>
  <c r="L179" i="3"/>
  <c r="H179" i="3"/>
  <c r="AB178" i="3"/>
  <c r="M178" i="3"/>
  <c r="N178" i="3" s="1"/>
  <c r="L178" i="3"/>
  <c r="I178" i="3"/>
  <c r="J178" i="3" s="1"/>
  <c r="H178" i="3"/>
  <c r="AB177" i="3"/>
  <c r="L177" i="3"/>
  <c r="H177" i="3"/>
  <c r="AB176" i="3"/>
  <c r="L176" i="3"/>
  <c r="H176" i="3"/>
  <c r="AB175" i="3"/>
  <c r="M175" i="3"/>
  <c r="N175" i="3" s="1"/>
  <c r="L175" i="3"/>
  <c r="I175" i="3"/>
  <c r="J175" i="3" s="1"/>
  <c r="H175" i="3"/>
  <c r="AB174" i="3"/>
  <c r="L174" i="3"/>
  <c r="H174" i="3"/>
  <c r="AB173" i="3"/>
  <c r="L173" i="3"/>
  <c r="H173" i="3"/>
  <c r="AB172" i="3"/>
  <c r="M172" i="3"/>
  <c r="N172" i="3" s="1"/>
  <c r="L172" i="3"/>
  <c r="I172" i="3"/>
  <c r="J172" i="3" s="1"/>
  <c r="H172" i="3"/>
  <c r="AB171" i="3"/>
  <c r="L171" i="3"/>
  <c r="H171" i="3"/>
  <c r="AB170" i="3"/>
  <c r="L170" i="3"/>
  <c r="H170" i="3"/>
  <c r="AB169" i="3"/>
  <c r="M169" i="3"/>
  <c r="N169" i="3" s="1"/>
  <c r="L169" i="3"/>
  <c r="I169" i="3"/>
  <c r="J169" i="3" s="1"/>
  <c r="H169" i="3"/>
  <c r="AB168" i="3"/>
  <c r="L168" i="3"/>
  <c r="H168" i="3"/>
  <c r="AB167" i="3"/>
  <c r="L167" i="3"/>
  <c r="H167" i="3"/>
  <c r="AB166" i="3"/>
  <c r="M166" i="3"/>
  <c r="N166" i="3" s="1"/>
  <c r="L166" i="3"/>
  <c r="I166" i="3"/>
  <c r="J166" i="3" s="1"/>
  <c r="H166" i="3"/>
  <c r="AB165" i="3"/>
  <c r="L165" i="3"/>
  <c r="H165" i="3"/>
  <c r="AB164" i="3"/>
  <c r="L164" i="3"/>
  <c r="H164" i="3"/>
  <c r="AB163" i="3"/>
  <c r="M163" i="3"/>
  <c r="N163" i="3" s="1"/>
  <c r="L163" i="3"/>
  <c r="I163" i="3"/>
  <c r="J163" i="3" s="1"/>
  <c r="H163" i="3"/>
  <c r="AB162" i="3"/>
  <c r="L162" i="3"/>
  <c r="H162" i="3"/>
  <c r="AB161" i="3"/>
  <c r="L161" i="3"/>
  <c r="H161" i="3"/>
  <c r="AB160" i="3"/>
  <c r="L160" i="3"/>
  <c r="H160" i="3"/>
  <c r="AB159" i="3"/>
  <c r="M159" i="3"/>
  <c r="N159" i="3" s="1"/>
  <c r="L159" i="3"/>
  <c r="I159" i="3"/>
  <c r="J159" i="3" s="1"/>
  <c r="H159" i="3"/>
  <c r="AB158" i="3"/>
  <c r="L158" i="3"/>
  <c r="H158" i="3"/>
  <c r="AB157" i="3"/>
  <c r="M157" i="3"/>
  <c r="N157" i="3" s="1"/>
  <c r="L157" i="3"/>
  <c r="I157" i="3"/>
  <c r="J157" i="3" s="1"/>
  <c r="H157" i="3"/>
  <c r="AB156" i="3"/>
  <c r="L156" i="3"/>
  <c r="J156" i="3"/>
  <c r="H156" i="3"/>
  <c r="AB155" i="3"/>
  <c r="L155" i="3"/>
  <c r="J155" i="3"/>
  <c r="H155" i="3"/>
  <c r="AB154" i="3"/>
  <c r="M154" i="3"/>
  <c r="N154" i="3" s="1"/>
  <c r="L154" i="3"/>
  <c r="I154" i="3"/>
  <c r="J154" i="3" s="1"/>
  <c r="H154" i="3"/>
  <c r="AB153" i="3"/>
  <c r="L153" i="3"/>
  <c r="H153" i="3"/>
  <c r="AB152" i="3"/>
  <c r="M152" i="3"/>
  <c r="N152" i="3" s="1"/>
  <c r="L152" i="3"/>
  <c r="I152" i="3"/>
  <c r="J152" i="3" s="1"/>
  <c r="H152" i="3"/>
  <c r="AB151" i="3"/>
  <c r="L151" i="3"/>
  <c r="H151" i="3"/>
  <c r="AB150" i="3"/>
  <c r="L150" i="3"/>
  <c r="H150" i="3"/>
  <c r="AB149" i="3"/>
  <c r="L149" i="3"/>
  <c r="H149" i="3"/>
  <c r="AB148" i="3"/>
  <c r="M148" i="3"/>
  <c r="N148" i="3" s="1"/>
  <c r="L148" i="3"/>
  <c r="I148" i="3"/>
  <c r="J148" i="3" s="1"/>
  <c r="H148" i="3"/>
  <c r="AB147" i="3"/>
  <c r="L147" i="3"/>
  <c r="H147" i="3"/>
  <c r="AB146" i="3"/>
  <c r="L146" i="3"/>
  <c r="H146" i="3"/>
  <c r="AB145" i="3"/>
  <c r="M145" i="3"/>
  <c r="N145" i="3" s="1"/>
  <c r="L145" i="3"/>
  <c r="I145" i="3"/>
  <c r="J145" i="3" s="1"/>
  <c r="H145" i="3"/>
  <c r="AB144" i="3"/>
  <c r="L144" i="3"/>
  <c r="H144" i="3"/>
  <c r="AB143" i="3"/>
  <c r="L143" i="3"/>
  <c r="H143" i="3"/>
  <c r="AB142" i="3"/>
  <c r="L142" i="3"/>
  <c r="H142" i="3"/>
  <c r="AB141" i="3"/>
  <c r="M141" i="3"/>
  <c r="N141" i="3" s="1"/>
  <c r="L141" i="3"/>
  <c r="I141" i="3"/>
  <c r="J141" i="3" s="1"/>
  <c r="H141" i="3"/>
  <c r="AB140" i="3"/>
  <c r="L140" i="3"/>
  <c r="H140" i="3"/>
  <c r="AB139" i="3"/>
  <c r="L139" i="3"/>
  <c r="H139" i="3"/>
  <c r="AB138" i="3"/>
  <c r="M138" i="3"/>
  <c r="N138" i="3" s="1"/>
  <c r="L138" i="3"/>
  <c r="I138" i="3"/>
  <c r="J138" i="3" s="1"/>
  <c r="H138" i="3"/>
  <c r="AB137" i="3"/>
  <c r="L137" i="3"/>
  <c r="H137" i="3"/>
  <c r="AB136" i="3"/>
  <c r="L136" i="3"/>
  <c r="H136" i="3"/>
  <c r="AB135" i="3"/>
  <c r="M135" i="3"/>
  <c r="N135" i="3" s="1"/>
  <c r="L135" i="3"/>
  <c r="I135" i="3"/>
  <c r="J135" i="3" s="1"/>
  <c r="H135" i="3"/>
  <c r="AB134" i="3"/>
  <c r="L134" i="3"/>
  <c r="H134" i="3"/>
  <c r="AB133" i="3"/>
  <c r="L133" i="3"/>
  <c r="H133" i="3"/>
  <c r="AB132" i="3"/>
  <c r="M132" i="3"/>
  <c r="N132" i="3" s="1"/>
  <c r="L132" i="3"/>
  <c r="I132" i="3"/>
  <c r="J132" i="3" s="1"/>
  <c r="H132" i="3"/>
  <c r="AB131" i="3"/>
  <c r="L131" i="3"/>
  <c r="J131" i="3"/>
  <c r="H131" i="3"/>
  <c r="AB130" i="3"/>
  <c r="L130" i="3"/>
  <c r="J130" i="3"/>
  <c r="H130" i="3"/>
  <c r="AB129" i="3"/>
  <c r="M129" i="3"/>
  <c r="N129" i="3" s="1"/>
  <c r="L129" i="3"/>
  <c r="I129" i="3"/>
  <c r="J129" i="3" s="1"/>
  <c r="H129" i="3"/>
  <c r="AB128" i="3"/>
  <c r="L128" i="3"/>
  <c r="H128" i="3"/>
  <c r="AB127" i="3"/>
  <c r="L127" i="3"/>
  <c r="H127" i="3"/>
  <c r="AB126" i="3"/>
  <c r="M126" i="3"/>
  <c r="N126" i="3" s="1"/>
  <c r="L126" i="3"/>
  <c r="I126" i="3"/>
  <c r="J126" i="3" s="1"/>
  <c r="H126" i="3"/>
  <c r="AB125" i="3"/>
  <c r="L125" i="3"/>
  <c r="H125" i="3"/>
  <c r="AB124" i="3"/>
  <c r="L124" i="3"/>
  <c r="H124" i="3"/>
  <c r="AB123" i="3"/>
  <c r="M123" i="3"/>
  <c r="N123" i="3" s="1"/>
  <c r="L123" i="3"/>
  <c r="I123" i="3"/>
  <c r="J123" i="3" s="1"/>
  <c r="H123" i="3"/>
  <c r="AB122" i="3"/>
  <c r="L122" i="3"/>
  <c r="H122" i="3"/>
  <c r="AB121" i="3"/>
  <c r="L121" i="3"/>
  <c r="H121" i="3"/>
  <c r="AB120" i="3"/>
  <c r="M120" i="3"/>
  <c r="N120" i="3" s="1"/>
  <c r="L120" i="3"/>
  <c r="I120" i="3"/>
  <c r="J120" i="3" s="1"/>
  <c r="H120" i="3"/>
  <c r="AB119" i="3"/>
  <c r="L119" i="3"/>
  <c r="H119" i="3"/>
  <c r="AB118" i="3"/>
  <c r="L118" i="3"/>
  <c r="H118" i="3"/>
  <c r="AB117" i="3"/>
  <c r="M117" i="3"/>
  <c r="N117" i="3" s="1"/>
  <c r="L117" i="3"/>
  <c r="I117" i="3"/>
  <c r="J117" i="3" s="1"/>
  <c r="H117" i="3"/>
  <c r="AB116" i="3"/>
  <c r="L116" i="3"/>
  <c r="H116" i="3"/>
  <c r="AB115" i="3"/>
  <c r="L115" i="3"/>
  <c r="J115" i="3"/>
  <c r="H115" i="3"/>
  <c r="AB114" i="3"/>
  <c r="M114" i="3"/>
  <c r="N114" i="3" s="1"/>
  <c r="L114" i="3"/>
  <c r="I114" i="3"/>
  <c r="J114" i="3" s="1"/>
  <c r="H114" i="3"/>
  <c r="AB113" i="3"/>
  <c r="L113" i="3"/>
  <c r="H113" i="3"/>
  <c r="AB112" i="3"/>
  <c r="N112" i="3"/>
  <c r="L112" i="3"/>
  <c r="H112" i="3"/>
  <c r="AB111" i="3"/>
  <c r="M111" i="3"/>
  <c r="N111" i="3" s="1"/>
  <c r="L111" i="3"/>
  <c r="I111" i="3"/>
  <c r="J111" i="3" s="1"/>
  <c r="H111" i="3"/>
  <c r="AB110" i="3"/>
  <c r="L110" i="3"/>
  <c r="H110" i="3"/>
  <c r="AB109" i="3"/>
  <c r="L109" i="3"/>
  <c r="H109" i="3"/>
  <c r="AB108" i="3"/>
  <c r="M108" i="3"/>
  <c r="N108" i="3" s="1"/>
  <c r="L108" i="3"/>
  <c r="I108" i="3"/>
  <c r="J108" i="3" s="1"/>
  <c r="H108" i="3"/>
  <c r="AB107" i="3"/>
  <c r="L107" i="3"/>
  <c r="H107" i="3"/>
  <c r="AB106" i="3"/>
  <c r="L106" i="3"/>
  <c r="H106" i="3"/>
  <c r="AB105" i="3"/>
  <c r="L105" i="3"/>
  <c r="H105" i="3"/>
  <c r="AB104" i="3"/>
  <c r="M104" i="3"/>
  <c r="N104" i="3" s="1"/>
  <c r="L104" i="3"/>
  <c r="I104" i="3"/>
  <c r="J104" i="3" s="1"/>
  <c r="H104" i="3"/>
  <c r="AB103" i="3"/>
  <c r="L103" i="3"/>
  <c r="H103" i="3"/>
  <c r="AB102" i="3"/>
  <c r="L102" i="3"/>
  <c r="H102" i="3"/>
  <c r="AB101" i="3"/>
  <c r="M101" i="3"/>
  <c r="N101" i="3" s="1"/>
  <c r="L101" i="3"/>
  <c r="I101" i="3"/>
  <c r="J101" i="3" s="1"/>
  <c r="H101" i="3"/>
  <c r="AB100" i="3"/>
  <c r="N100" i="3"/>
  <c r="L100" i="3"/>
  <c r="H100" i="3"/>
  <c r="AB99" i="3"/>
  <c r="L99" i="3"/>
  <c r="H99" i="3"/>
  <c r="AB98" i="3"/>
  <c r="M98" i="3"/>
  <c r="N98" i="3" s="1"/>
  <c r="L98" i="3"/>
  <c r="I98" i="3"/>
  <c r="J98" i="3" s="1"/>
  <c r="H98" i="3"/>
  <c r="AB97" i="3"/>
  <c r="L97" i="3"/>
  <c r="H97" i="3"/>
  <c r="AB96" i="3"/>
  <c r="L96" i="3"/>
  <c r="H96" i="3"/>
  <c r="AB95" i="3"/>
  <c r="M95" i="3"/>
  <c r="N95" i="3" s="1"/>
  <c r="L95" i="3"/>
  <c r="I95" i="3"/>
  <c r="J95" i="3" s="1"/>
  <c r="H95" i="3"/>
  <c r="AB94" i="3"/>
  <c r="L94" i="3"/>
  <c r="H94" i="3"/>
  <c r="AB93" i="3"/>
  <c r="L93" i="3"/>
  <c r="H93" i="3"/>
  <c r="AB92" i="3"/>
  <c r="L92" i="3"/>
  <c r="H92" i="3"/>
  <c r="AB91" i="3"/>
  <c r="M91" i="3"/>
  <c r="N91" i="3" s="1"/>
  <c r="L91" i="3"/>
  <c r="I91" i="3"/>
  <c r="J91" i="3" s="1"/>
  <c r="H91" i="3"/>
  <c r="AB90" i="3"/>
  <c r="L90" i="3"/>
  <c r="H90" i="3"/>
  <c r="AB89" i="3"/>
  <c r="L89" i="3"/>
  <c r="H89" i="3"/>
  <c r="AB88" i="3"/>
  <c r="M88" i="3"/>
  <c r="N88" i="3" s="1"/>
  <c r="L88" i="3"/>
  <c r="I88" i="3"/>
  <c r="J88" i="3" s="1"/>
  <c r="H88" i="3"/>
  <c r="AB87" i="3"/>
  <c r="L87" i="3"/>
  <c r="H87" i="3"/>
  <c r="AB86" i="3"/>
  <c r="L86" i="3"/>
  <c r="H86" i="3"/>
  <c r="AB85" i="3"/>
  <c r="M85" i="3"/>
  <c r="N85" i="3" s="1"/>
  <c r="L85" i="3"/>
  <c r="I85" i="3"/>
  <c r="J85" i="3" s="1"/>
  <c r="H85" i="3"/>
  <c r="AB84" i="3"/>
  <c r="L84" i="3"/>
  <c r="H84" i="3"/>
  <c r="AB83" i="3"/>
  <c r="L83" i="3"/>
  <c r="H83" i="3"/>
  <c r="AB82" i="3"/>
  <c r="M82" i="3"/>
  <c r="N82" i="3" s="1"/>
  <c r="L82" i="3"/>
  <c r="I82" i="3"/>
  <c r="J82" i="3" s="1"/>
  <c r="H82" i="3"/>
  <c r="AB81" i="3"/>
  <c r="L81" i="3"/>
  <c r="H81" i="3"/>
  <c r="AB80" i="3"/>
  <c r="L80" i="3"/>
  <c r="H80" i="3"/>
  <c r="AB79" i="3"/>
  <c r="M79" i="3"/>
  <c r="N79" i="3" s="1"/>
  <c r="L79" i="3"/>
  <c r="I79" i="3"/>
  <c r="J79" i="3" s="1"/>
  <c r="H79" i="3"/>
  <c r="AB78" i="3"/>
  <c r="L78" i="3"/>
  <c r="H78" i="3"/>
  <c r="AB77" i="3"/>
  <c r="L77" i="3"/>
  <c r="H77" i="3"/>
  <c r="AB76" i="3"/>
  <c r="M76" i="3"/>
  <c r="N76" i="3" s="1"/>
  <c r="L76" i="3"/>
  <c r="H76" i="3"/>
  <c r="AB75" i="3"/>
  <c r="L75" i="3"/>
  <c r="H75" i="3"/>
  <c r="AB74" i="3"/>
  <c r="M74" i="3"/>
  <c r="N74" i="3" s="1"/>
  <c r="L74" i="3"/>
  <c r="I74" i="3"/>
  <c r="J74" i="3" s="1"/>
  <c r="H74" i="3"/>
  <c r="AB73" i="3"/>
  <c r="L73" i="3"/>
  <c r="H73" i="3"/>
  <c r="AB72" i="3"/>
  <c r="L72" i="3"/>
  <c r="H72" i="3"/>
  <c r="AB71" i="3"/>
  <c r="M71" i="3"/>
  <c r="N71" i="3" s="1"/>
  <c r="L71" i="3"/>
  <c r="I71" i="3"/>
  <c r="J71" i="3" s="1"/>
  <c r="H71" i="3"/>
  <c r="AB70" i="3"/>
  <c r="L70" i="3"/>
  <c r="H70" i="3"/>
  <c r="AB69" i="3"/>
  <c r="L69" i="3"/>
  <c r="H69" i="3"/>
  <c r="AB68" i="3"/>
  <c r="M68" i="3"/>
  <c r="L68" i="3"/>
  <c r="I68" i="3"/>
  <c r="J68" i="3" s="1"/>
  <c r="H68" i="3"/>
  <c r="AB67" i="3"/>
  <c r="L67" i="3"/>
  <c r="J67" i="3"/>
  <c r="H67" i="3"/>
  <c r="AB66" i="3"/>
  <c r="L66" i="3"/>
  <c r="H66" i="3"/>
  <c r="AB65" i="3"/>
  <c r="M65" i="3"/>
  <c r="N65" i="3" s="1"/>
  <c r="L65" i="3"/>
  <c r="I65" i="3"/>
  <c r="J65" i="3" s="1"/>
  <c r="H65" i="3"/>
  <c r="AB64" i="3"/>
  <c r="L64" i="3"/>
  <c r="H64" i="3"/>
  <c r="AB63" i="3"/>
  <c r="M63" i="3"/>
  <c r="N63" i="3" s="1"/>
  <c r="L63" i="3"/>
  <c r="I63" i="3"/>
  <c r="J63" i="3" s="1"/>
  <c r="H63" i="3"/>
  <c r="AB62" i="3"/>
  <c r="L62" i="3"/>
  <c r="H62" i="3"/>
  <c r="AB61" i="3"/>
  <c r="M61" i="3"/>
  <c r="N61" i="3" s="1"/>
  <c r="L61" i="3"/>
  <c r="I61" i="3"/>
  <c r="J61" i="3" s="1"/>
  <c r="H61" i="3"/>
  <c r="AB60" i="3"/>
  <c r="L60" i="3"/>
  <c r="H60" i="3"/>
  <c r="AB59" i="3"/>
  <c r="L59" i="3"/>
  <c r="H59" i="3"/>
  <c r="AB58" i="3"/>
  <c r="M58" i="3"/>
  <c r="N58" i="3" s="1"/>
  <c r="L58" i="3"/>
  <c r="I58" i="3"/>
  <c r="J58" i="3" s="1"/>
  <c r="H58" i="3"/>
  <c r="AB57" i="3"/>
  <c r="L57" i="3"/>
  <c r="H57" i="3"/>
  <c r="AB56" i="3"/>
  <c r="L56" i="3"/>
  <c r="H56" i="3"/>
  <c r="AB55" i="3"/>
  <c r="M55" i="3"/>
  <c r="N55" i="3" s="1"/>
  <c r="L55" i="3"/>
  <c r="I55" i="3"/>
  <c r="J55" i="3" s="1"/>
  <c r="H55" i="3"/>
  <c r="AB54" i="3"/>
  <c r="L54" i="3"/>
  <c r="H54" i="3"/>
  <c r="AB53" i="3"/>
  <c r="L53" i="3"/>
  <c r="H53" i="3"/>
  <c r="AB52" i="3"/>
  <c r="M52" i="3"/>
  <c r="N52" i="3" s="1"/>
  <c r="L52" i="3"/>
  <c r="I52" i="3"/>
  <c r="J52" i="3" s="1"/>
  <c r="H52" i="3"/>
  <c r="AB51" i="3"/>
  <c r="L51" i="3"/>
  <c r="H51" i="3"/>
  <c r="AB50" i="3"/>
  <c r="L50" i="3"/>
  <c r="H50" i="3"/>
  <c r="AB49" i="3"/>
  <c r="M49" i="3"/>
  <c r="N49" i="3" s="1"/>
  <c r="L49" i="3"/>
  <c r="I49" i="3"/>
  <c r="J49" i="3" s="1"/>
  <c r="H49" i="3"/>
  <c r="AB48" i="3"/>
  <c r="L48" i="3"/>
  <c r="H48" i="3"/>
  <c r="AB47" i="3"/>
  <c r="L47" i="3"/>
  <c r="H47" i="3"/>
  <c r="AB46" i="3"/>
  <c r="M46" i="3"/>
  <c r="N46" i="3" s="1"/>
  <c r="L46" i="3"/>
  <c r="I46" i="3"/>
  <c r="J46" i="3" s="1"/>
  <c r="H46" i="3"/>
  <c r="AB45" i="3"/>
  <c r="L45" i="3"/>
  <c r="H45" i="3"/>
  <c r="AB44" i="3"/>
  <c r="L44" i="3"/>
  <c r="H44" i="3"/>
  <c r="AB43" i="3"/>
  <c r="M43" i="3"/>
  <c r="N43" i="3" s="1"/>
  <c r="L43" i="3"/>
  <c r="I43" i="3"/>
  <c r="J43" i="3" s="1"/>
  <c r="H43" i="3"/>
  <c r="AB42" i="3"/>
  <c r="L42" i="3"/>
  <c r="H42" i="3"/>
  <c r="AB41" i="3"/>
  <c r="M41" i="3"/>
  <c r="N41" i="3" s="1"/>
  <c r="L41" i="3"/>
  <c r="I41" i="3"/>
  <c r="J41" i="3" s="1"/>
  <c r="H41" i="3"/>
  <c r="AB40" i="3"/>
  <c r="L40" i="3"/>
  <c r="H40" i="3"/>
  <c r="AB39" i="3"/>
  <c r="M39" i="3"/>
  <c r="N39" i="3" s="1"/>
  <c r="L39" i="3"/>
  <c r="I39" i="3"/>
  <c r="J39" i="3" s="1"/>
  <c r="H39" i="3"/>
  <c r="AB38" i="3"/>
  <c r="L38" i="3"/>
  <c r="H38" i="3"/>
  <c r="AB37" i="3"/>
  <c r="L37" i="3"/>
  <c r="H37" i="3"/>
  <c r="AB36" i="3"/>
  <c r="M36" i="3"/>
  <c r="N36" i="3" s="1"/>
  <c r="L36" i="3"/>
  <c r="I36" i="3"/>
  <c r="J36" i="3" s="1"/>
  <c r="H36" i="3"/>
  <c r="AB35" i="3"/>
  <c r="L35" i="3"/>
  <c r="H35" i="3"/>
  <c r="AB34" i="3"/>
  <c r="L34" i="3"/>
  <c r="H34" i="3"/>
  <c r="AB33" i="3"/>
  <c r="L33" i="3"/>
  <c r="H33" i="3"/>
  <c r="AB32" i="3"/>
  <c r="L32" i="3"/>
  <c r="H32" i="3"/>
  <c r="AB31" i="3"/>
  <c r="M31" i="3"/>
  <c r="N31" i="3" s="1"/>
  <c r="L31" i="3"/>
  <c r="I31" i="3"/>
  <c r="J31" i="3" s="1"/>
  <c r="H31" i="3"/>
  <c r="AB30" i="3"/>
  <c r="L30" i="3"/>
  <c r="H30" i="3"/>
  <c r="AB29" i="3"/>
  <c r="L29" i="3"/>
  <c r="H29" i="3"/>
  <c r="AB28" i="3"/>
  <c r="M28" i="3"/>
  <c r="N28" i="3" s="1"/>
  <c r="L28" i="3"/>
  <c r="I28" i="3"/>
  <c r="J28" i="3" s="1"/>
  <c r="H28" i="3"/>
  <c r="AB27" i="3"/>
  <c r="L27" i="3"/>
  <c r="H27" i="3"/>
  <c r="AB26" i="3"/>
  <c r="L26" i="3"/>
  <c r="H26" i="3"/>
  <c r="AB25" i="3"/>
  <c r="M25" i="3"/>
  <c r="N25" i="3" s="1"/>
  <c r="L25" i="3"/>
  <c r="I25" i="3"/>
  <c r="J25" i="3" s="1"/>
  <c r="H25" i="3"/>
  <c r="AB24" i="3"/>
  <c r="L24" i="3"/>
  <c r="H24" i="3"/>
  <c r="AB23" i="3"/>
  <c r="L23" i="3"/>
  <c r="H23" i="3"/>
  <c r="AB22" i="3"/>
  <c r="L22" i="3"/>
  <c r="H22" i="3"/>
  <c r="M21" i="3"/>
  <c r="N21" i="3" s="1"/>
  <c r="L21" i="3"/>
  <c r="I21" i="3"/>
  <c r="J21" i="3" s="1"/>
  <c r="H21" i="3"/>
  <c r="AB20" i="3"/>
  <c r="L20" i="3"/>
  <c r="H20" i="3"/>
  <c r="AB19" i="3"/>
  <c r="L19" i="3"/>
  <c r="H19" i="3"/>
  <c r="L18" i="3"/>
  <c r="H18" i="3"/>
  <c r="L17" i="3"/>
  <c r="I17" i="3"/>
  <c r="J17" i="3" s="1"/>
  <c r="H17" i="3"/>
  <c r="AB18" i="3"/>
  <c r="M16" i="3"/>
  <c r="L16" i="3"/>
  <c r="I16" i="3"/>
  <c r="J16" i="3" s="1"/>
  <c r="H16" i="3"/>
  <c r="AB15" i="3"/>
  <c r="L15" i="3"/>
  <c r="H15" i="3"/>
  <c r="AB14" i="3"/>
  <c r="M14" i="3"/>
  <c r="L14" i="3"/>
  <c r="I14" i="3"/>
  <c r="J14" i="3" s="1"/>
  <c r="H14" i="3"/>
  <c r="AB13" i="3"/>
  <c r="M13" i="3"/>
  <c r="L13" i="3"/>
  <c r="I13" i="3"/>
  <c r="J13" i="3" s="1"/>
  <c r="H13" i="3"/>
  <c r="AB12" i="3"/>
  <c r="M12" i="3"/>
  <c r="L12" i="3"/>
  <c r="I12" i="3"/>
  <c r="J12" i="3" s="1"/>
  <c r="H12" i="3"/>
  <c r="K680" i="1" l="1"/>
  <c r="I680" i="1"/>
  <c r="K679" i="1" l="1"/>
  <c r="K678" i="1"/>
  <c r="I679" i="1"/>
  <c r="I678" i="1" l="1"/>
  <c r="K677" i="1" l="1"/>
  <c r="K676" i="1"/>
  <c r="K675" i="1"/>
  <c r="K674" i="1"/>
  <c r="I677" i="1"/>
  <c r="I676" i="1" l="1"/>
  <c r="I675" i="1"/>
  <c r="I674" i="1" l="1"/>
  <c r="K673" i="1" l="1"/>
  <c r="K672" i="1"/>
  <c r="K671" i="1"/>
  <c r="K670" i="1"/>
  <c r="K669" i="1"/>
  <c r="I673" i="1"/>
  <c r="I672" i="1"/>
  <c r="I671" i="1"/>
  <c r="I670" i="1"/>
  <c r="I669" i="1"/>
  <c r="K668" i="1" l="1"/>
  <c r="K666" i="1"/>
  <c r="K665" i="1"/>
  <c r="K664" i="1"/>
  <c r="K663" i="1"/>
  <c r="K662" i="1"/>
  <c r="K661" i="1"/>
  <c r="K660" i="1"/>
  <c r="K659" i="1"/>
  <c r="K658" i="1"/>
  <c r="K657" i="1"/>
  <c r="I668" i="1"/>
  <c r="I666" i="1"/>
  <c r="I665" i="1"/>
  <c r="I664" i="1"/>
  <c r="I663" i="1"/>
  <c r="I662" i="1"/>
  <c r="I661" i="1"/>
  <c r="I660" i="1"/>
  <c r="I659" i="1"/>
  <c r="I658" i="1"/>
  <c r="I657" i="1"/>
  <c r="K656" i="1" l="1"/>
  <c r="K655" i="1"/>
  <c r="I656" i="1"/>
  <c r="I655" i="1"/>
  <c r="K654" i="1" l="1"/>
  <c r="I654" i="1"/>
  <c r="I653" i="1" l="1"/>
  <c r="K653" i="1"/>
  <c r="K652" i="1" l="1"/>
  <c r="I652" i="1"/>
  <c r="U623" i="1" l="1"/>
  <c r="I651" i="1"/>
  <c r="K651" i="1"/>
  <c r="K650" i="1"/>
  <c r="I650" i="1"/>
  <c r="U649" i="1" l="1"/>
  <c r="U644" i="1"/>
  <c r="U643" i="1"/>
  <c r="U642" i="1"/>
  <c r="U630" i="1"/>
  <c r="U629" i="1"/>
  <c r="U628" i="1"/>
  <c r="U627" i="1"/>
  <c r="U626" i="1"/>
  <c r="U625" i="1"/>
  <c r="U624" i="1"/>
  <c r="U621" i="1"/>
  <c r="U616" i="1"/>
  <c r="U615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77" i="1"/>
  <c r="U576" i="1"/>
  <c r="U575" i="1"/>
  <c r="U566" i="1"/>
  <c r="U562" i="1"/>
  <c r="U561" i="1"/>
  <c r="U560" i="1"/>
  <c r="U559" i="1"/>
  <c r="U558" i="1"/>
  <c r="U557" i="1"/>
  <c r="U556" i="1"/>
  <c r="U555" i="1"/>
  <c r="U554" i="1"/>
  <c r="U553" i="1"/>
  <c r="U552" i="1"/>
  <c r="U550" i="1"/>
  <c r="U549" i="1"/>
  <c r="U542" i="1"/>
  <c r="U541" i="1"/>
  <c r="U530" i="1"/>
  <c r="U529" i="1"/>
  <c r="U528" i="1"/>
  <c r="U527" i="1"/>
  <c r="U526" i="1"/>
  <c r="U525" i="1"/>
  <c r="U524" i="1"/>
  <c r="U522" i="1"/>
  <c r="U521" i="1"/>
  <c r="U520" i="1"/>
  <c r="U519" i="1"/>
  <c r="U518" i="1"/>
  <c r="U517" i="1"/>
  <c r="U516" i="1"/>
  <c r="U515" i="1"/>
  <c r="U514" i="1"/>
  <c r="U513" i="1"/>
  <c r="U500" i="1"/>
  <c r="U499" i="1"/>
  <c r="U498" i="1"/>
  <c r="U497" i="1"/>
  <c r="U496" i="1"/>
  <c r="U493" i="1"/>
  <c r="U487" i="1"/>
  <c r="U486" i="1"/>
  <c r="U485" i="1"/>
  <c r="U484" i="1"/>
  <c r="U483" i="1"/>
  <c r="U482" i="1"/>
  <c r="U481" i="1"/>
  <c r="U469" i="1"/>
  <c r="U468" i="1"/>
  <c r="U467" i="1"/>
  <c r="U466" i="1"/>
  <c r="U465" i="1"/>
  <c r="U464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0" i="1"/>
  <c r="U389" i="1"/>
  <c r="U388" i="1"/>
  <c r="U387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3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3" i="1"/>
  <c r="U311" i="1"/>
  <c r="U307" i="1"/>
  <c r="U306" i="1"/>
  <c r="U305" i="1"/>
  <c r="U304" i="1"/>
  <c r="U303" i="1"/>
  <c r="U302" i="1"/>
  <c r="U301" i="1"/>
  <c r="U300" i="1"/>
  <c r="U299" i="1"/>
  <c r="U298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4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38" i="1"/>
  <c r="U137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35" i="1"/>
  <c r="U33" i="1"/>
  <c r="U32" i="1"/>
  <c r="U28" i="1"/>
  <c r="U27" i="1"/>
  <c r="U25" i="1"/>
  <c r="U24" i="1"/>
  <c r="U20" i="1"/>
  <c r="U19" i="1"/>
  <c r="U18" i="1"/>
  <c r="U17" i="1"/>
  <c r="U16" i="1"/>
  <c r="K649" i="1" l="1"/>
  <c r="K648" i="1"/>
  <c r="K647" i="1"/>
  <c r="K646" i="1"/>
  <c r="K645" i="1"/>
  <c r="I649" i="1"/>
  <c r="I648" i="1"/>
  <c r="I647" i="1"/>
  <c r="I646" i="1"/>
  <c r="I645" i="1"/>
  <c r="K644" i="1"/>
  <c r="I644" i="1"/>
  <c r="K642" i="1" l="1"/>
  <c r="K641" i="1"/>
  <c r="K640" i="1"/>
  <c r="K639" i="1"/>
  <c r="K638" i="1"/>
  <c r="K637" i="1"/>
  <c r="K636" i="1"/>
  <c r="K635" i="1"/>
  <c r="K634" i="1"/>
  <c r="K633" i="1"/>
  <c r="K632" i="1"/>
  <c r="K631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K630" i="1" l="1"/>
  <c r="I630" i="1"/>
  <c r="K629" i="1" l="1"/>
  <c r="I629" i="1"/>
  <c r="K628" i="1"/>
  <c r="I628" i="1"/>
  <c r="I627" i="1" l="1"/>
  <c r="K627" i="1"/>
  <c r="K559" i="1" l="1"/>
  <c r="I559" i="1"/>
  <c r="K626" i="1" l="1"/>
  <c r="I626" i="1"/>
  <c r="I625" i="1" l="1"/>
  <c r="K625" i="1"/>
  <c r="K624" i="1"/>
  <c r="I624" i="1"/>
  <c r="I623" i="1" l="1"/>
  <c r="K623" i="1"/>
  <c r="I622" i="1"/>
  <c r="K622" i="1"/>
  <c r="K614" i="1" l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I605" i="1"/>
  <c r="K621" i="1"/>
  <c r="K620" i="1"/>
  <c r="K619" i="1"/>
  <c r="K618" i="1"/>
  <c r="K617" i="1"/>
  <c r="I621" i="1"/>
  <c r="I620" i="1" l="1"/>
  <c r="I619" i="1"/>
  <c r="I618" i="1"/>
  <c r="I617" i="1"/>
  <c r="I616" i="1"/>
  <c r="K616" i="1"/>
  <c r="K615" i="1"/>
  <c r="I615" i="1"/>
  <c r="I614" i="1" l="1"/>
  <c r="I613" i="1"/>
  <c r="I612" i="1"/>
  <c r="I611" i="1"/>
  <c r="I610" i="1"/>
  <c r="I609" i="1"/>
  <c r="I608" i="1"/>
  <c r="I607" i="1"/>
  <c r="I606" i="1"/>
  <c r="I604" i="1"/>
  <c r="I603" i="1"/>
  <c r="I602" i="1"/>
  <c r="I601" i="1"/>
  <c r="I600" i="1"/>
  <c r="K599" i="1"/>
  <c r="I599" i="1"/>
  <c r="K598" i="1"/>
  <c r="I598" i="1"/>
  <c r="K597" i="1" l="1"/>
  <c r="I597" i="1"/>
  <c r="K596" i="1"/>
  <c r="I596" i="1"/>
  <c r="K595" i="1" l="1"/>
  <c r="I595" i="1"/>
  <c r="I594" i="1" l="1"/>
  <c r="K594" i="1"/>
  <c r="K593" i="1"/>
  <c r="I593" i="1"/>
  <c r="K592" i="1" l="1"/>
  <c r="I592" i="1"/>
  <c r="K591" i="1" l="1"/>
  <c r="K590" i="1"/>
  <c r="I591" i="1"/>
  <c r="I590" i="1"/>
  <c r="K589" i="1" l="1"/>
  <c r="I589" i="1"/>
  <c r="K588" i="1" l="1"/>
  <c r="K587" i="1" l="1"/>
  <c r="K586" i="1"/>
  <c r="K585" i="1"/>
  <c r="K584" i="1"/>
  <c r="K583" i="1"/>
  <c r="K582" i="1"/>
  <c r="K581" i="1"/>
  <c r="K580" i="1"/>
  <c r="K579" i="1"/>
  <c r="K578" i="1"/>
  <c r="I588" i="1"/>
  <c r="I587" i="1"/>
  <c r="I586" i="1"/>
  <c r="I585" i="1"/>
  <c r="I584" i="1"/>
  <c r="I583" i="1"/>
  <c r="I582" i="1"/>
  <c r="I581" i="1"/>
  <c r="I580" i="1"/>
  <c r="I579" i="1"/>
  <c r="I578" i="1"/>
  <c r="K577" i="1"/>
  <c r="I577" i="1"/>
  <c r="I576" i="1" l="1"/>
  <c r="I574" i="1"/>
  <c r="I573" i="1"/>
  <c r="I572" i="1"/>
  <c r="K576" i="1"/>
  <c r="K574" i="1"/>
  <c r="K573" i="1"/>
  <c r="K572" i="1"/>
  <c r="K570" i="1"/>
  <c r="K569" i="1"/>
  <c r="K568" i="1"/>
  <c r="K567" i="1"/>
  <c r="K566" i="1"/>
  <c r="K565" i="1"/>
  <c r="K564" i="1"/>
  <c r="K571" i="1"/>
  <c r="I571" i="1"/>
  <c r="I570" i="1"/>
  <c r="I569" i="1"/>
  <c r="I568" i="1"/>
  <c r="I567" i="1"/>
  <c r="I566" i="1"/>
  <c r="I565" i="1"/>
  <c r="I564" i="1"/>
  <c r="K563" i="1"/>
  <c r="K562" i="1"/>
  <c r="I563" i="1"/>
  <c r="I562" i="1"/>
  <c r="K561" i="1" l="1"/>
  <c r="I561" i="1"/>
  <c r="K560" i="1"/>
  <c r="I560" i="1"/>
  <c r="K558" i="1" l="1"/>
  <c r="I558" i="1"/>
  <c r="K557" i="1" l="1"/>
  <c r="I557" i="1"/>
  <c r="I556" i="1" l="1"/>
  <c r="K556" i="1"/>
  <c r="K555" i="1" l="1"/>
  <c r="I555" i="1"/>
  <c r="K554" i="1" l="1"/>
  <c r="I554" i="1"/>
  <c r="K553" i="1" l="1"/>
  <c r="I553" i="1"/>
  <c r="K552" i="1" l="1"/>
  <c r="I552" i="1"/>
  <c r="K551" i="1" l="1"/>
  <c r="K550" i="1"/>
  <c r="K549" i="1"/>
  <c r="K548" i="1"/>
  <c r="K547" i="1"/>
  <c r="K546" i="1"/>
  <c r="K545" i="1"/>
  <c r="K544" i="1"/>
  <c r="K543" i="1"/>
  <c r="I551" i="1"/>
  <c r="I550" i="1"/>
  <c r="I549" i="1"/>
  <c r="I548" i="1"/>
  <c r="I547" i="1"/>
  <c r="I546" i="1"/>
  <c r="I545" i="1"/>
  <c r="I544" i="1"/>
  <c r="I543" i="1"/>
  <c r="K542" i="1"/>
  <c r="I542" i="1"/>
  <c r="K541" i="1" l="1"/>
  <c r="K540" i="1"/>
  <c r="K539" i="1"/>
  <c r="K538" i="1"/>
  <c r="K537" i="1"/>
  <c r="K536" i="1"/>
  <c r="K535" i="1"/>
  <c r="K534" i="1"/>
  <c r="K533" i="1"/>
  <c r="K532" i="1"/>
  <c r="K531" i="1"/>
  <c r="I541" i="1"/>
  <c r="I540" i="1"/>
  <c r="I539" i="1"/>
  <c r="I538" i="1"/>
  <c r="I537" i="1"/>
  <c r="I536" i="1"/>
  <c r="I535" i="1"/>
  <c r="I534" i="1"/>
  <c r="I533" i="1"/>
  <c r="I532" i="1"/>
  <c r="I531" i="1"/>
  <c r="K530" i="1"/>
  <c r="K529" i="1"/>
  <c r="I530" i="1"/>
  <c r="I529" i="1"/>
  <c r="K528" i="1"/>
  <c r="I528" i="1"/>
  <c r="I527" i="1" l="1"/>
  <c r="K527" i="1"/>
  <c r="K526" i="1" l="1"/>
  <c r="I526" i="1"/>
  <c r="K524" i="1" l="1"/>
  <c r="K523" i="1"/>
  <c r="I524" i="1"/>
  <c r="I523" i="1"/>
  <c r="K522" i="1" l="1"/>
  <c r="I522" i="1"/>
  <c r="I379" i="1" l="1"/>
  <c r="K379" i="1"/>
  <c r="K521" i="1"/>
  <c r="I521" i="1"/>
  <c r="K520" i="1"/>
  <c r="I520" i="1"/>
  <c r="K519" i="1"/>
  <c r="I519" i="1"/>
  <c r="K518" i="1" l="1"/>
  <c r="I518" i="1"/>
  <c r="K517" i="1"/>
  <c r="I517" i="1"/>
  <c r="K516" i="1" l="1"/>
  <c r="I516" i="1"/>
  <c r="K515" i="1"/>
  <c r="I515" i="1"/>
  <c r="K514" i="1" l="1"/>
  <c r="I514" i="1"/>
  <c r="K513" i="1" l="1"/>
  <c r="K512" i="1"/>
  <c r="K511" i="1"/>
  <c r="K510" i="1"/>
  <c r="K509" i="1"/>
  <c r="K508" i="1"/>
  <c r="K507" i="1"/>
  <c r="K506" i="1"/>
  <c r="K505" i="1"/>
  <c r="K504" i="1"/>
  <c r="K503" i="1"/>
  <c r="K502" i="1"/>
  <c r="K501" i="1"/>
  <c r="I513" i="1" l="1"/>
  <c r="I512" i="1"/>
  <c r="I511" i="1"/>
  <c r="I510" i="1"/>
  <c r="I509" i="1"/>
  <c r="I508" i="1"/>
  <c r="I507" i="1"/>
  <c r="I506" i="1"/>
  <c r="I505" i="1"/>
  <c r="I504" i="1"/>
  <c r="I503" i="1"/>
  <c r="I502" i="1"/>
  <c r="I501" i="1"/>
  <c r="K500" i="1" l="1"/>
  <c r="I500" i="1"/>
  <c r="K499" i="1" l="1"/>
  <c r="I499" i="1"/>
  <c r="K498" i="1"/>
  <c r="I498" i="1"/>
  <c r="K497" i="1" l="1"/>
  <c r="I497" i="1"/>
  <c r="K496" i="1" l="1"/>
  <c r="I496" i="1"/>
  <c r="K495" i="1" l="1"/>
  <c r="K494" i="1"/>
  <c r="K493" i="1"/>
  <c r="K492" i="1"/>
  <c r="K491" i="1"/>
  <c r="K490" i="1"/>
  <c r="K489" i="1"/>
  <c r="K488" i="1"/>
  <c r="K487" i="1"/>
  <c r="I495" i="1"/>
  <c r="I494" i="1"/>
  <c r="I493" i="1"/>
  <c r="I492" i="1"/>
  <c r="I491" i="1"/>
  <c r="I490" i="1"/>
  <c r="I489" i="1"/>
  <c r="I488" i="1"/>
  <c r="I487" i="1"/>
  <c r="K486" i="1" l="1"/>
  <c r="I486" i="1"/>
  <c r="K485" i="1" l="1"/>
  <c r="I485" i="1"/>
  <c r="K484" i="1" l="1"/>
  <c r="K483" i="1"/>
  <c r="I484" i="1"/>
  <c r="I483" i="1"/>
  <c r="K482" i="1" l="1"/>
  <c r="I482" i="1"/>
  <c r="K481" i="1" l="1"/>
  <c r="K480" i="1"/>
  <c r="K479" i="1"/>
  <c r="K478" i="1"/>
  <c r="K477" i="1"/>
  <c r="K476" i="1"/>
  <c r="K475" i="1"/>
  <c r="K474" i="1"/>
  <c r="K473" i="1"/>
  <c r="K472" i="1"/>
  <c r="K471" i="1"/>
  <c r="K470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K469" i="1" l="1"/>
  <c r="I469" i="1"/>
  <c r="I468" i="1" l="1"/>
  <c r="K468" i="1"/>
  <c r="K467" i="1" l="1"/>
  <c r="I467" i="1"/>
  <c r="K466" i="1" l="1"/>
  <c r="I466" i="1"/>
  <c r="K461" i="1" l="1"/>
  <c r="I461" i="1"/>
  <c r="K465" i="1"/>
  <c r="K464" i="1"/>
  <c r="K463" i="1"/>
  <c r="K462" i="1"/>
  <c r="I465" i="1"/>
  <c r="K460" i="1" l="1"/>
  <c r="I464" i="1"/>
  <c r="I463" i="1"/>
  <c r="I462" i="1"/>
  <c r="I460" i="1"/>
  <c r="K459" i="1"/>
  <c r="I459" i="1"/>
  <c r="K458" i="1"/>
  <c r="I458" i="1"/>
  <c r="K457" i="1" l="1"/>
  <c r="I457" i="1"/>
  <c r="I456" i="1" l="1"/>
  <c r="K456" i="1"/>
  <c r="K455" i="1" l="1"/>
  <c r="I455" i="1"/>
  <c r="K454" i="1" l="1"/>
  <c r="I454" i="1"/>
  <c r="K453" i="1" l="1"/>
  <c r="I453" i="1"/>
  <c r="K452" i="1" l="1"/>
  <c r="I452" i="1"/>
  <c r="K451" i="1" l="1"/>
  <c r="I451" i="1"/>
  <c r="I450" i="1" l="1"/>
  <c r="K450" i="1"/>
  <c r="K441" i="1"/>
  <c r="K449" i="1"/>
  <c r="K448" i="1"/>
  <c r="K447" i="1"/>
  <c r="K446" i="1"/>
  <c r="K445" i="1"/>
  <c r="K444" i="1"/>
  <c r="K443" i="1"/>
  <c r="I449" i="1"/>
  <c r="I448" i="1"/>
  <c r="I447" i="1"/>
  <c r="I446" i="1"/>
  <c r="I445" i="1"/>
  <c r="I444" i="1"/>
  <c r="I443" i="1"/>
  <c r="I442" i="1"/>
  <c r="K442" i="1" l="1"/>
  <c r="I441" i="1"/>
  <c r="K440" i="1" l="1"/>
  <c r="I440" i="1"/>
  <c r="K439" i="1" l="1"/>
  <c r="I439" i="1"/>
  <c r="K438" i="1" l="1"/>
  <c r="I438" i="1"/>
  <c r="K437" i="1" l="1"/>
  <c r="I437" i="1"/>
  <c r="K436" i="1"/>
  <c r="I436" i="1"/>
  <c r="K435" i="1" l="1"/>
  <c r="I435" i="1"/>
  <c r="K434" i="1" l="1"/>
  <c r="I434" i="1"/>
  <c r="K433" i="1" l="1"/>
  <c r="I433" i="1"/>
  <c r="K432" i="1" l="1"/>
  <c r="I432" i="1"/>
  <c r="K431" i="1" l="1"/>
  <c r="I431" i="1"/>
  <c r="K430" i="1"/>
  <c r="K429" i="1"/>
  <c r="I430" i="1"/>
  <c r="I429" i="1"/>
  <c r="I428" i="1"/>
  <c r="K428" i="1"/>
  <c r="K427" i="1"/>
  <c r="I427" i="1"/>
  <c r="K426" i="1" l="1"/>
  <c r="K425" i="1"/>
  <c r="K424" i="1"/>
  <c r="K423" i="1"/>
  <c r="K422" i="1"/>
  <c r="K421" i="1"/>
  <c r="K420" i="1"/>
  <c r="K419" i="1"/>
  <c r="K418" i="1"/>
  <c r="K417" i="1"/>
  <c r="K416" i="1"/>
  <c r="I426" i="1"/>
  <c r="I425" i="1"/>
  <c r="I424" i="1"/>
  <c r="I423" i="1"/>
  <c r="I422" i="1"/>
  <c r="I421" i="1"/>
  <c r="I420" i="1"/>
  <c r="I419" i="1"/>
  <c r="I418" i="1"/>
  <c r="I417" i="1"/>
  <c r="I416" i="1"/>
  <c r="K415" i="1" l="1"/>
  <c r="I415" i="1"/>
  <c r="K414" i="1" l="1"/>
  <c r="I414" i="1"/>
  <c r="I413" i="1"/>
  <c r="K412" i="1" l="1"/>
  <c r="I412" i="1"/>
  <c r="I411" i="1" l="1"/>
  <c r="K411" i="1"/>
  <c r="K410" i="1" l="1"/>
  <c r="I410" i="1"/>
  <c r="K409" i="1" l="1"/>
  <c r="I409" i="1"/>
  <c r="K408" i="1" l="1"/>
  <c r="I408" i="1"/>
  <c r="K407" i="1" l="1"/>
  <c r="I407" i="1"/>
  <c r="K406" i="1"/>
  <c r="I406" i="1"/>
  <c r="K405" i="1" l="1"/>
  <c r="I405" i="1"/>
  <c r="K404" i="1" l="1"/>
  <c r="I404" i="1"/>
  <c r="K403" i="1" l="1"/>
  <c r="I403" i="1"/>
  <c r="K402" i="1" l="1"/>
  <c r="I402" i="1"/>
  <c r="K401" i="1" l="1"/>
  <c r="I401" i="1"/>
  <c r="K400" i="1"/>
  <c r="I400" i="1"/>
  <c r="I399" i="1" l="1"/>
  <c r="K399" i="1"/>
  <c r="K398" i="1" l="1"/>
  <c r="I398" i="1"/>
  <c r="K397" i="1" l="1"/>
  <c r="K396" i="1"/>
  <c r="K395" i="1"/>
  <c r="K394" i="1"/>
  <c r="K393" i="1"/>
  <c r="K392" i="1"/>
  <c r="K391" i="1"/>
  <c r="I397" i="1"/>
  <c r="I396" i="1"/>
  <c r="I395" i="1"/>
  <c r="I394" i="1"/>
  <c r="I393" i="1"/>
  <c r="I392" i="1"/>
  <c r="I391" i="1"/>
  <c r="K390" i="1"/>
  <c r="I390" i="1"/>
  <c r="K389" i="1" l="1"/>
  <c r="K388" i="1"/>
  <c r="K387" i="1"/>
  <c r="K386" i="1"/>
  <c r="K385" i="1"/>
  <c r="K384" i="1"/>
  <c r="K383" i="1"/>
  <c r="K382" i="1"/>
  <c r="K381" i="1"/>
  <c r="K380" i="1"/>
  <c r="I389" i="1"/>
  <c r="I388" i="1"/>
  <c r="I387" i="1"/>
  <c r="I386" i="1"/>
  <c r="I385" i="1"/>
  <c r="I384" i="1"/>
  <c r="I383" i="1"/>
  <c r="I382" i="1"/>
  <c r="I381" i="1"/>
  <c r="I380" i="1"/>
  <c r="K378" i="1" l="1"/>
  <c r="I378" i="1"/>
  <c r="K377" i="1" l="1"/>
  <c r="I377" i="1"/>
  <c r="I376" i="1" l="1"/>
  <c r="K376" i="1"/>
  <c r="K375" i="1" l="1"/>
  <c r="I375" i="1"/>
  <c r="K374" i="1" l="1"/>
  <c r="I374" i="1"/>
  <c r="K373" i="1"/>
  <c r="I373" i="1"/>
  <c r="K371" i="1" l="1"/>
  <c r="I371" i="1"/>
  <c r="K372" i="1"/>
  <c r="I372" i="1"/>
  <c r="K370" i="1" l="1"/>
  <c r="I370" i="1"/>
  <c r="K369" i="1" l="1"/>
  <c r="I369" i="1"/>
  <c r="K368" i="1" l="1"/>
  <c r="I368" i="1"/>
  <c r="K367" i="1" l="1"/>
  <c r="I367" i="1"/>
  <c r="K366" i="1" l="1"/>
  <c r="I366" i="1"/>
  <c r="K365" i="1" l="1"/>
  <c r="I365" i="1"/>
  <c r="K364" i="1"/>
  <c r="I364" i="1"/>
  <c r="K363" i="1" l="1"/>
  <c r="I363" i="1"/>
  <c r="K362" i="1"/>
  <c r="I362" i="1"/>
  <c r="K361" i="1"/>
  <c r="I361" i="1"/>
  <c r="K360" i="1"/>
  <c r="I360" i="1"/>
  <c r="K359" i="1"/>
  <c r="I359" i="1"/>
  <c r="K358" i="1" l="1"/>
  <c r="I358" i="1"/>
  <c r="K357" i="1" l="1"/>
  <c r="I357" i="1"/>
  <c r="K356" i="1"/>
  <c r="I356" i="1"/>
  <c r="K355" i="1" l="1"/>
  <c r="I355" i="1"/>
  <c r="K354" i="1" l="1"/>
  <c r="I354" i="1"/>
  <c r="K353" i="1"/>
  <c r="I353" i="1"/>
  <c r="K352" i="1"/>
  <c r="I352" i="1"/>
  <c r="K351" i="1" l="1"/>
  <c r="I351" i="1"/>
  <c r="K350" i="1" l="1"/>
  <c r="I350" i="1"/>
  <c r="K349" i="1" l="1"/>
  <c r="I349" i="1"/>
  <c r="K348" i="1" l="1"/>
  <c r="K347" i="1"/>
  <c r="K346" i="1"/>
  <c r="K345" i="1"/>
  <c r="K344" i="1"/>
  <c r="K343" i="1"/>
  <c r="K342" i="1"/>
  <c r="K341" i="1"/>
  <c r="K340" i="1"/>
  <c r="K339" i="1"/>
  <c r="K338" i="1"/>
  <c r="K337" i="1"/>
  <c r="K336" i="1"/>
  <c r="I348" i="1"/>
  <c r="I347" i="1" l="1"/>
  <c r="I346" i="1"/>
  <c r="I345" i="1"/>
  <c r="I344" i="1"/>
  <c r="I343" i="1"/>
  <c r="I342" i="1"/>
  <c r="I341" i="1"/>
  <c r="I340" i="1"/>
  <c r="I339" i="1"/>
  <c r="I338" i="1"/>
  <c r="I337" i="1"/>
  <c r="I336" i="1"/>
  <c r="K335" i="1"/>
  <c r="I335" i="1"/>
  <c r="K334" i="1" l="1"/>
  <c r="I334" i="1"/>
  <c r="K333" i="1"/>
  <c r="I333" i="1"/>
  <c r="K332" i="1"/>
  <c r="I332" i="1"/>
  <c r="K331" i="1" l="1"/>
  <c r="I331" i="1"/>
  <c r="K330" i="1"/>
  <c r="I330" i="1"/>
  <c r="K329" i="1" l="1"/>
  <c r="I329" i="1"/>
  <c r="K328" i="1" l="1"/>
  <c r="I328" i="1"/>
  <c r="K327" i="1"/>
  <c r="I327" i="1"/>
  <c r="K326" i="1" l="1"/>
  <c r="I326" i="1"/>
  <c r="K325" i="1" l="1"/>
  <c r="I325" i="1"/>
  <c r="K324" i="1" l="1"/>
  <c r="I324" i="1"/>
  <c r="K323" i="1" l="1"/>
  <c r="I323" i="1"/>
  <c r="I315" i="1" l="1"/>
  <c r="K315" i="1"/>
  <c r="K322" i="1"/>
  <c r="I322" i="1"/>
  <c r="K321" i="1" l="1"/>
  <c r="I321" i="1"/>
  <c r="K320" i="1" l="1"/>
  <c r="I320" i="1"/>
  <c r="K319" i="1" l="1"/>
  <c r="I319" i="1"/>
  <c r="K318" i="1"/>
  <c r="K317" i="1"/>
  <c r="K316" i="1"/>
  <c r="K314" i="1"/>
  <c r="K313" i="1"/>
  <c r="K312" i="1"/>
  <c r="K311" i="1"/>
  <c r="K310" i="1"/>
  <c r="K309" i="1"/>
  <c r="K308" i="1"/>
  <c r="I318" i="1"/>
  <c r="I317" i="1"/>
  <c r="I316" i="1"/>
  <c r="I314" i="1"/>
  <c r="I313" i="1"/>
  <c r="I312" i="1"/>
  <c r="I311" i="1"/>
  <c r="I310" i="1"/>
  <c r="I309" i="1"/>
  <c r="I308" i="1"/>
  <c r="K307" i="1"/>
  <c r="I307" i="1"/>
  <c r="K306" i="1" l="1"/>
  <c r="I306" i="1"/>
  <c r="K305" i="1"/>
  <c r="I305" i="1"/>
  <c r="K304" i="1" l="1"/>
  <c r="I304" i="1"/>
  <c r="K303" i="1"/>
  <c r="I303" i="1"/>
  <c r="K302" i="1" l="1"/>
  <c r="I302" i="1"/>
  <c r="K301" i="1" l="1"/>
  <c r="I301" i="1"/>
  <c r="K300" i="1"/>
  <c r="I300" i="1"/>
  <c r="K299" i="1"/>
  <c r="I299" i="1"/>
  <c r="K298" i="1" l="1"/>
  <c r="I298" i="1"/>
  <c r="K297" i="1" l="1"/>
  <c r="I297" i="1"/>
  <c r="K296" i="1" l="1"/>
  <c r="I296" i="1"/>
  <c r="K295" i="1" l="1"/>
  <c r="I295" i="1"/>
  <c r="K294" i="1" l="1"/>
  <c r="I294" i="1"/>
  <c r="K293" i="1" l="1"/>
  <c r="I293" i="1"/>
  <c r="K292" i="1" l="1"/>
  <c r="K291" i="1"/>
  <c r="K290" i="1"/>
  <c r="I292" i="1"/>
  <c r="I291" i="1"/>
  <c r="I290" i="1"/>
  <c r="K289" i="1"/>
  <c r="I289" i="1"/>
  <c r="K288" i="1"/>
  <c r="I288" i="1"/>
  <c r="K287" i="1" l="1"/>
  <c r="I287" i="1"/>
  <c r="K286" i="1"/>
  <c r="I286" i="1"/>
  <c r="K285" i="1" l="1"/>
  <c r="I285" i="1"/>
  <c r="K284" i="1"/>
  <c r="I284" i="1"/>
  <c r="K283" i="1" l="1"/>
  <c r="I283" i="1"/>
  <c r="K282" i="1"/>
  <c r="I282" i="1"/>
  <c r="K281" i="1" l="1"/>
  <c r="I281" i="1"/>
  <c r="K280" i="1" l="1"/>
  <c r="I280" i="1"/>
  <c r="K279" i="1" l="1"/>
  <c r="I279" i="1"/>
  <c r="K278" i="1"/>
  <c r="I278" i="1"/>
  <c r="K277" i="1" l="1"/>
  <c r="K276" i="1"/>
  <c r="K275" i="1"/>
  <c r="K274" i="1"/>
  <c r="K273" i="1"/>
  <c r="K272" i="1"/>
  <c r="I277" i="1"/>
  <c r="I276" i="1"/>
  <c r="I275" i="1"/>
  <c r="I274" i="1"/>
  <c r="I273" i="1"/>
  <c r="I272" i="1"/>
  <c r="K271" i="1"/>
  <c r="I271" i="1"/>
  <c r="K270" i="1" l="1"/>
  <c r="I270" i="1"/>
  <c r="K269" i="1" l="1"/>
  <c r="I269" i="1"/>
  <c r="I268" i="1"/>
  <c r="I267" i="1"/>
  <c r="I266" i="1" l="1"/>
  <c r="I265" i="1" l="1"/>
  <c r="I264" i="1" l="1"/>
  <c r="I263" i="1" l="1"/>
  <c r="I262" i="1" l="1"/>
  <c r="I261" i="1"/>
  <c r="I260" i="1"/>
  <c r="I259" i="1" l="1"/>
  <c r="I258" i="1"/>
  <c r="I257" i="1" l="1"/>
  <c r="K268" i="1"/>
  <c r="K267" i="1"/>
  <c r="K266" i="1"/>
  <c r="K265" i="1"/>
  <c r="K264" i="1"/>
  <c r="K263" i="1"/>
  <c r="K262" i="1"/>
  <c r="K261" i="1"/>
  <c r="K260" i="1"/>
  <c r="K259" i="1"/>
  <c r="K258" i="1"/>
  <c r="I256" i="1" l="1"/>
  <c r="I255" i="1" l="1"/>
  <c r="I254" i="1"/>
  <c r="I253" i="1"/>
  <c r="I252" i="1"/>
  <c r="I251" i="1"/>
  <c r="I250" i="1"/>
  <c r="I249" i="1" l="1"/>
  <c r="I248" i="1" l="1"/>
  <c r="I247" i="1"/>
  <c r="I246" i="1"/>
  <c r="I245" i="1"/>
  <c r="K257" i="1" l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I244" i="1" l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24" i="1"/>
  <c r="K228" i="1" l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 l="1"/>
  <c r="K207" i="1" l="1"/>
  <c r="I230" i="1" l="1"/>
  <c r="I229" i="1"/>
  <c r="I228" i="1"/>
  <c r="I227" i="1"/>
  <c r="I226" i="1"/>
  <c r="I225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K206" i="1"/>
  <c r="K205" i="1"/>
  <c r="K204" i="1"/>
  <c r="I206" i="1"/>
  <c r="I205" i="1"/>
  <c r="I204" i="1"/>
  <c r="K203" i="1" l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I203" i="1" l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 l="1"/>
  <c r="I163" i="1"/>
  <c r="K160" i="1" l="1"/>
  <c r="I162" i="1"/>
  <c r="I161" i="1"/>
  <c r="I160" i="1"/>
  <c r="I159" i="1" l="1"/>
  <c r="I158" i="1" l="1"/>
  <c r="I157" i="1"/>
  <c r="I156" i="1"/>
  <c r="K156" i="1" l="1"/>
  <c r="I155" i="1"/>
  <c r="I154" i="1"/>
  <c r="I153" i="1" l="1"/>
  <c r="K172" i="1" l="1"/>
  <c r="K171" i="1"/>
  <c r="K170" i="1"/>
  <c r="K169" i="1"/>
  <c r="K168" i="1"/>
  <c r="K167" i="1"/>
  <c r="K166" i="1"/>
  <c r="K165" i="1"/>
  <c r="K164" i="1"/>
  <c r="K163" i="1"/>
  <c r="K162" i="1"/>
  <c r="K161" i="1"/>
  <c r="K159" i="1"/>
  <c r="K158" i="1"/>
  <c r="K157" i="1"/>
  <c r="K155" i="1"/>
  <c r="K154" i="1"/>
  <c r="K153" i="1"/>
  <c r="K152" i="1"/>
  <c r="I152" i="1"/>
  <c r="I144" i="1" l="1"/>
  <c r="K151" i="1" l="1"/>
  <c r="K150" i="1"/>
  <c r="K149" i="1"/>
  <c r="K148" i="1"/>
  <c r="K147" i="1"/>
  <c r="K146" i="1"/>
  <c r="K145" i="1"/>
  <c r="I151" i="1"/>
  <c r="I150" i="1"/>
  <c r="I149" i="1"/>
  <c r="I148" i="1"/>
  <c r="I147" i="1"/>
  <c r="I146" i="1"/>
  <c r="I145" i="1"/>
  <c r="I143" i="1"/>
  <c r="I142" i="1"/>
  <c r="I141" i="1"/>
  <c r="I140" i="1"/>
  <c r="I139" i="1"/>
  <c r="K132" i="1" l="1"/>
  <c r="I138" i="1" l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K134" i="1"/>
  <c r="K133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48" i="1" l="1"/>
  <c r="I48" i="1"/>
  <c r="I87" i="1" l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I18" i="1"/>
  <c r="I17" i="1"/>
  <c r="I16" i="1"/>
  <c r="B4" i="7"/>
  <c r="E14" i="17" s="1"/>
  <c r="Q14" i="17" s="1"/>
  <c r="E12" i="17"/>
  <c r="E13" i="17" s="1"/>
  <c r="E15" i="17"/>
  <c r="E17" i="17" s="1"/>
  <c r="E16" i="17"/>
  <c r="Q16" i="17" s="1"/>
  <c r="Q12" i="17" l="1"/>
  <c r="Q13" i="17" s="1"/>
  <c r="Q15" i="17"/>
  <c r="Q17" i="17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Monthly_report_03-2017" type="6" refreshedVersion="6" background="1" saveData="1">
    <textPr codePage="65001" sourceFile="C:\Users\dougv\Documents\Solar System Stats\Monthly_report_03-2017.csv" semicolon="1">
      <textFields count="3">
        <textField/>
        <textField/>
        <textField/>
      </textFields>
    </textPr>
  </connection>
  <connection id="2" xr16:uid="{00000000-0015-0000-FFFF-FFFF01000000}" name="Monthly_report_03-20171" type="6" refreshedVersion="6" background="1" saveData="1">
    <textPr codePage="65001" sourceFile="C:\Users\dougv\Documents\Solar System Stats\Monthly_report_03-2017.csv" semicolon="1">
      <textFields count="3">
        <textField/>
        <textField/>
        <textField/>
      </textFields>
    </textPr>
  </connection>
  <connection id="3" xr16:uid="{00000000-0015-0000-FFFF-FFFF02000000}" name="Monthly_report_03-201711" type="6" refreshedVersion="6" background="1" saveData="1">
    <textPr codePage="65001" sourceFile="C:\Users\dougv\Documents\Solar System Stats\Monthly_report_03-2017.csv" semicolon="1">
      <textFields count="3">
        <textField/>
        <textField/>
        <textField/>
      </textFields>
    </textPr>
  </connection>
  <connection id="4" xr16:uid="{00000000-0015-0000-FFFF-FFFF03000000}" name="Monthly_report_03-20172" type="6" refreshedVersion="6" background="1" saveData="1">
    <textPr codePage="65001" sourceFile="C:\Users\dougv\Documents\Solar System Stats\Monthly_report_03-2017.csv" semicolon="1">
      <textFields count="3">
        <textField/>
        <textField/>
        <textField/>
      </textFields>
    </textPr>
  </connection>
  <connection id="5" xr16:uid="{00000000-0015-0000-FFFF-FFFF04000000}" name="Monthly_report_04-2017" type="6" refreshedVersion="6" background="1" saveData="1">
    <textPr codePage="65001" sourceFile="C:\Users\dougv\Documents\Solar System Stats\Monthly_report_04-2017.csv" semicolon="1">
      <textFields count="3">
        <textField/>
        <textField/>
        <textField/>
      </textFields>
    </textPr>
  </connection>
  <connection id="6" xr16:uid="{00000000-0015-0000-FFFF-FFFF05000000}" name="Monthly_report_04-20171" type="6" refreshedVersion="6" background="1" saveData="1">
    <textPr codePage="65001" sourceFile="C:\Users\dougv\Documents\Solar System Stats\Monthly_report_04-2017.csv" semicolon="1">
      <textFields count="3">
        <textField/>
        <textField/>
        <textField/>
      </textFields>
    </textPr>
  </connection>
  <connection id="7" xr16:uid="{00000000-0015-0000-FFFF-FFFF06000000}" name="Monthly_report_04-201711" type="6" refreshedVersion="6" background="1" saveData="1">
    <textPr codePage="65001" sourceFile="C:\Users\dougv\Documents\Solar System Stats\Monthly_report_04-2017.csv" semicolon="1">
      <textFields count="3">
        <textField/>
        <textField/>
        <textField/>
      </textFields>
    </textPr>
  </connection>
  <connection id="8" xr16:uid="{00000000-0015-0000-FFFF-FFFF07000000}" name="Monthly_report_04-20172" type="6" refreshedVersion="6" background="1" saveData="1">
    <textPr codePage="65001" sourceFile="C:\Users\dougv\Documents\Solar System Stats\Monthly_report_04-2017.csv" semicolon="1">
      <textFields count="3">
        <textField/>
        <textField/>
        <textField/>
      </textFields>
    </textPr>
  </connection>
  <connection id="9" xr16:uid="{00000000-0015-0000-FFFF-FFFF08000000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10" xr16:uid="{00000000-0015-0000-FFFF-FFFF09000000}" name="WorksheetConnection_Sheet1!$Q$91:$R$93" type="102" refreshedVersion="6" minRefreshableVersion="5">
    <extLst>
      <ext xmlns:x15="http://schemas.microsoft.com/office/spreadsheetml/2010/11/main" uri="{DE250136-89BD-433C-8126-D09CA5730AF9}">
        <x15:connection id="Range">
          <x15:rangePr sourceName="_xlcn.WorksheetConnection_Sheet1Q91R931"/>
        </x15:connection>
      </ext>
    </extLst>
  </connection>
</connections>
</file>

<file path=xl/sharedStrings.xml><?xml version="1.0" encoding="utf-8"?>
<sst xmlns="http://schemas.openxmlformats.org/spreadsheetml/2006/main" count="7732" uniqueCount="1540">
  <si>
    <t>Date</t>
  </si>
  <si>
    <t>Time</t>
  </si>
  <si>
    <t>Temp ºF</t>
  </si>
  <si>
    <t>Temp ºC</t>
  </si>
  <si>
    <t>Wx</t>
  </si>
  <si>
    <t>O'cast</t>
  </si>
  <si>
    <t>SCTRD</t>
  </si>
  <si>
    <t>O'Cast</t>
  </si>
  <si>
    <t>cold, windy</t>
  </si>
  <si>
    <t>cool, windy</t>
  </si>
  <si>
    <t>Location</t>
  </si>
  <si>
    <t>warm, sunny</t>
  </si>
  <si>
    <t>Otter Island area</t>
  </si>
  <si>
    <t>#4 West Cuckoo Island</t>
  </si>
  <si>
    <t>#5 Above Slag Pile</t>
  </si>
  <si>
    <t>#7 Old Smelter Bridge Abut.</t>
  </si>
  <si>
    <t>Comments</t>
  </si>
  <si>
    <t>Used 4 Batteries in 9 samples</t>
  </si>
  <si>
    <t>Otter Island, north fork</t>
  </si>
  <si>
    <t>Otter Island, south fork</t>
  </si>
  <si>
    <t>warm, clear</t>
  </si>
  <si>
    <t>Verde River Growers</t>
  </si>
  <si>
    <t>Oak Creek at Confluence</t>
  </si>
  <si>
    <t>Below Alcantara</t>
  </si>
  <si>
    <t>Prairie Lane</t>
  </si>
  <si>
    <t>Above 10th Avenue Bridge</t>
  </si>
  <si>
    <t>Rio Verde Cr.</t>
  </si>
  <si>
    <t>13 river miles, Used 2 batteries today</t>
  </si>
  <si>
    <t>cool, clear</t>
  </si>
  <si>
    <t>Peck's Lake, west side, mid-lake</t>
  </si>
  <si>
    <t>Air</t>
  </si>
  <si>
    <t>Today ºF</t>
  </si>
  <si>
    <t>Today ºC</t>
  </si>
  <si>
    <t>Lower Tapco</t>
  </si>
  <si>
    <t>Downstream of Hickey Overpass</t>
  </si>
  <si>
    <t>warm, hi o'cast</t>
  </si>
  <si>
    <t>Willow Rapid</t>
  </si>
  <si>
    <t>warm, thin o'cast</t>
  </si>
  <si>
    <t>Hi thin O'cast</t>
  </si>
  <si>
    <t>warm, sctrd</t>
  </si>
  <si>
    <t>Water</t>
  </si>
  <si>
    <t>warm, Hi thin O'cast</t>
  </si>
  <si>
    <t>cool, hi sctrd</t>
  </si>
  <si>
    <t>warm, clear,breezy</t>
  </si>
  <si>
    <t>cool, calm,hi o'cast</t>
  </si>
  <si>
    <t>cool,windy,o'cast</t>
  </si>
  <si>
    <t>cool,breezy,o'cast</t>
  </si>
  <si>
    <t>cool,rain last nite,o'cast</t>
  </si>
  <si>
    <t>cool,rain,o'cast</t>
  </si>
  <si>
    <t>cool, foggy</t>
  </si>
  <si>
    <t>clear, warm</t>
  </si>
  <si>
    <t>warm,clear</t>
  </si>
  <si>
    <t>windy, hi sctrd</t>
  </si>
  <si>
    <t>windy, cool,hi sctrd</t>
  </si>
  <si>
    <t>cool,hi thin sctrd</t>
  </si>
  <si>
    <t>windy, clear</t>
  </si>
  <si>
    <t>cool, hi wnd lst nght</t>
  </si>
  <si>
    <t>cold, o'cast</t>
  </si>
  <si>
    <t>cold, o'cast,breezy</t>
  </si>
  <si>
    <t>cool, breezy, sctrd</t>
  </si>
  <si>
    <t>warmer, breezy, sctrd</t>
  </si>
  <si>
    <t>breezy,warm,sctrd</t>
  </si>
  <si>
    <t>cool, hi thin cirrus</t>
  </si>
  <si>
    <t>breezy,sctrd</t>
  </si>
  <si>
    <t>windy,low sctrd</t>
  </si>
  <si>
    <t>breezy, cool, hi o'cast</t>
  </si>
  <si>
    <t>cool, calm, hi wind last eve</t>
  </si>
  <si>
    <t>breezy,cool,clear</t>
  </si>
  <si>
    <t>cool, hi cirrus,calm</t>
  </si>
  <si>
    <t>cool,clear,calm</t>
  </si>
  <si>
    <t>warm,clear,calm</t>
  </si>
  <si>
    <t>breezy,warm,hi thin cirrus</t>
  </si>
  <si>
    <t>cool, calm, hi o'cast</t>
  </si>
  <si>
    <t>warm,breezy,hi o'cast</t>
  </si>
  <si>
    <t>warm,calm,o'cast</t>
  </si>
  <si>
    <t>cool, calm, o'cast</t>
  </si>
  <si>
    <t>breezy,hi o'cast</t>
  </si>
  <si>
    <t>cool,hi thin o'cast</t>
  </si>
  <si>
    <t>warm,hi thin o'cast</t>
  </si>
  <si>
    <t>cool, calm, hi thin o'cast</t>
  </si>
  <si>
    <t>warm, calm, hi O'cast</t>
  </si>
  <si>
    <t>warm, clear,calm</t>
  </si>
  <si>
    <t>Ctwd Ditch dam being repaired</t>
  </si>
  <si>
    <t>Upper Tapco above Eagle Bend</t>
  </si>
  <si>
    <t>Lower Tapco - above</t>
  </si>
  <si>
    <t>Smelter Pond</t>
  </si>
  <si>
    <t>Abutment below Brewer's Tunnel</t>
  </si>
  <si>
    <t>Tuzi Bridge</t>
  </si>
  <si>
    <t>cool, calm, hazy</t>
  </si>
  <si>
    <t>warm,breezy,clear</t>
  </si>
  <si>
    <t>cool, hi thin o'cast</t>
  </si>
  <si>
    <t>warm, windy, clear</t>
  </si>
  <si>
    <t>cool, calm,hazy</t>
  </si>
  <si>
    <t>windy, warm,clear</t>
  </si>
  <si>
    <t>breezy, clear,warm</t>
  </si>
  <si>
    <t>breezy,clear,cool</t>
  </si>
  <si>
    <t>breezy,warm,clear</t>
  </si>
  <si>
    <t>calm, clear,warm</t>
  </si>
  <si>
    <t>calm, cool, hi thin o'cast</t>
  </si>
  <si>
    <t>cool,hi sctrd,calm</t>
  </si>
  <si>
    <t>warm, hi sctrd,calm</t>
  </si>
  <si>
    <t>working on hickey dam today</t>
  </si>
  <si>
    <t>cool, calm, clear</t>
  </si>
  <si>
    <t>warm,clear,breezy</t>
  </si>
  <si>
    <t>cool, clear,calm</t>
  </si>
  <si>
    <t>warm, clear,light winds</t>
  </si>
  <si>
    <t>warm, breezy, hi o'cast</t>
  </si>
  <si>
    <t>cool, calm,clear</t>
  </si>
  <si>
    <t>cool, breezy,clear</t>
  </si>
  <si>
    <t>warm,breezy,thin o'cast</t>
  </si>
  <si>
    <t>cool,breezy,clear</t>
  </si>
  <si>
    <t>43+ mph winds</t>
  </si>
  <si>
    <t>warm,lt winds,clear</t>
  </si>
  <si>
    <t>warm,calm,hi thin o'cast</t>
  </si>
  <si>
    <t>warm,calm,hi thin sctrd</t>
  </si>
  <si>
    <t>cool,calm,clear</t>
  </si>
  <si>
    <t>warm,windy,hi thin sctrd</t>
  </si>
  <si>
    <t>warm,breezy,hi sctrd</t>
  </si>
  <si>
    <t>cool, calm,hi sctrd</t>
  </si>
  <si>
    <t>windy,warm,hi thinO'cast</t>
  </si>
  <si>
    <t>D.O.</t>
  </si>
  <si>
    <t>pH</t>
  </si>
  <si>
    <t>TDS</t>
  </si>
  <si>
    <t>E. coli</t>
  </si>
  <si>
    <t>mg/L</t>
  </si>
  <si>
    <t>windy, warm,o'cast</t>
  </si>
  <si>
    <t>calm,cool,hi broken</t>
  </si>
  <si>
    <t>Tº readings now from DO meter</t>
  </si>
  <si>
    <t>hi wind,warm,broken</t>
  </si>
  <si>
    <t>Max wind for operation</t>
  </si>
  <si>
    <t>cool,calm,hi thin o'cast</t>
  </si>
  <si>
    <t>windy,hi sctrd,warm</t>
  </si>
  <si>
    <t>Below Cottonwood Ditch</t>
  </si>
  <si>
    <t>breezy,cool,hi broken</t>
  </si>
  <si>
    <t>windy, hi o'cast, warm</t>
  </si>
  <si>
    <t>breezy, o'cast,cool</t>
  </si>
  <si>
    <t>windy,cold,clear</t>
  </si>
  <si>
    <t>windy, cool, broken</t>
  </si>
  <si>
    <t>breezy,cool,broken</t>
  </si>
  <si>
    <t>Below Freeport Ranch</t>
  </si>
  <si>
    <t>Potemogeton in smelter pond</t>
  </si>
  <si>
    <t>Levee Pond</t>
  </si>
  <si>
    <t>Peck's Lake, so of cartway</t>
  </si>
  <si>
    <t>Outflow from Tavasci Marsh</t>
  </si>
  <si>
    <t>warm,calm,clear</t>
  </si>
  <si>
    <t>warm,breezy,sctrd</t>
  </si>
  <si>
    <t>warm,calm,high thin sctrd</t>
  </si>
  <si>
    <t>Solar Energy</t>
  </si>
  <si>
    <t>(DVG KWh)</t>
  </si>
  <si>
    <t>cool, lt wind,clear</t>
  </si>
  <si>
    <t>Above pondweeds</t>
  </si>
  <si>
    <t>In Levee Pond</t>
  </si>
  <si>
    <t>PELA</t>
  </si>
  <si>
    <t>Immed. Below waterfall - Brewer's</t>
  </si>
  <si>
    <t>In Pondweeds</t>
  </si>
  <si>
    <t>hot,calm,clear</t>
  </si>
  <si>
    <t>cool,calm,lt haze</t>
  </si>
  <si>
    <t>windy,clear,warm</t>
  </si>
  <si>
    <t>breezy, cool, o'cast</t>
  </si>
  <si>
    <t>hi gusts,sctrd,cool</t>
  </si>
  <si>
    <t>breezy,o'cast,cool</t>
  </si>
  <si>
    <t>cool,calm,hi sctrd/brkn</t>
  </si>
  <si>
    <t>cool,o'cast,calmish</t>
  </si>
  <si>
    <t>rain,o'cast,cool</t>
  </si>
  <si>
    <t>misty,o'cast,cool</t>
  </si>
  <si>
    <t>o'cast,cool,calm</t>
  </si>
  <si>
    <t>clear,cool,calm</t>
  </si>
  <si>
    <t>cool, calm, sctrd stratus</t>
  </si>
  <si>
    <t>Took 1st E. coli sample #051217-1. In Incub. 15:15</t>
  </si>
  <si>
    <t>Sample #</t>
  </si>
  <si>
    <t>051217-1</t>
  </si>
  <si>
    <t>warm,breezy,broken/sctrd</t>
  </si>
  <si>
    <t>Otter Island, below return</t>
  </si>
  <si>
    <t>MPN</t>
  </si>
  <si>
    <t>calm,warm,clear</t>
  </si>
  <si>
    <t>051417-1M</t>
  </si>
  <si>
    <t>051417-1D</t>
  </si>
  <si>
    <t>051417-2M</t>
  </si>
  <si>
    <t>051417-2D</t>
  </si>
  <si>
    <t>Sandy Beach</t>
  </si>
  <si>
    <t>windy, warm,hi brkn</t>
  </si>
  <si>
    <t>Manual grab sample</t>
  </si>
  <si>
    <t>Drone-collected</t>
  </si>
  <si>
    <t>In</t>
  </si>
  <si>
    <t>Out</t>
  </si>
  <si>
    <t>Incubator</t>
  </si>
  <si>
    <t>Daily Low</t>
  </si>
  <si>
    <t>Daily Hi</t>
  </si>
  <si>
    <t>calm,clear,cool</t>
  </si>
  <si>
    <t>windy,sctrd,warm</t>
  </si>
  <si>
    <t>cool,o'cast,calm</t>
  </si>
  <si>
    <t>cool,o'cast,breezy</t>
  </si>
  <si>
    <t>cool,calm,hi sctrd</t>
  </si>
  <si>
    <t>cool,breezy,o'cast/brkn</t>
  </si>
  <si>
    <t>windy,cool,clear</t>
  </si>
  <si>
    <t>Average D.O.</t>
  </si>
  <si>
    <t>Average pH</t>
  </si>
  <si>
    <t>Average TDS</t>
  </si>
  <si>
    <t>Average E. coli (MPN)</t>
  </si>
  <si>
    <t>calm,clear,warm</t>
  </si>
  <si>
    <t>Top of Tapco</t>
  </si>
  <si>
    <t>Peck's Lake</t>
  </si>
  <si>
    <t>Tuzigoot Bridge</t>
  </si>
  <si>
    <t>052117-1</t>
  </si>
  <si>
    <t>052117-2</t>
  </si>
  <si>
    <t>052117-3</t>
  </si>
  <si>
    <t>052117-4</t>
  </si>
  <si>
    <t>052117-5</t>
  </si>
  <si>
    <t>052117-6</t>
  </si>
  <si>
    <t>hot,breezy,sctrd</t>
  </si>
  <si>
    <t>cool,calm.clear</t>
  </si>
  <si>
    <t>hot,calm,broken</t>
  </si>
  <si>
    <t>warm,calm,hi cirrus</t>
  </si>
  <si>
    <t>warm,windy,clear</t>
  </si>
  <si>
    <t>hot,clear,breezy</t>
  </si>
  <si>
    <t>recalibrated all instr. Prior to these measurements</t>
  </si>
  <si>
    <t>BS052717-3</t>
  </si>
  <si>
    <t>BS052717-2</t>
  </si>
  <si>
    <t>BS052717-1</t>
  </si>
  <si>
    <t>Big Spring #3</t>
  </si>
  <si>
    <t>Big Spring #2</t>
  </si>
  <si>
    <t>Big Spring #1</t>
  </si>
  <si>
    <t>hot,humid,calm,sctrd</t>
  </si>
  <si>
    <t>hot,breezy,hazy/sctrd</t>
  </si>
  <si>
    <t>hot,calm,hazy,brkn</t>
  </si>
  <si>
    <t>SOB Trestle</t>
  </si>
  <si>
    <t>052917-1</t>
  </si>
  <si>
    <t>breezy,o'cast,T'stms</t>
  </si>
  <si>
    <t>1st use of new drone P4 #2</t>
  </si>
  <si>
    <t>warm,sctrd,calm</t>
  </si>
  <si>
    <t>WIFL calling</t>
  </si>
  <si>
    <t>hot,calm,sctrd</t>
  </si>
  <si>
    <t>hot,calm,broken/sctrd</t>
  </si>
  <si>
    <t>Below Riverfront Park</t>
  </si>
  <si>
    <t>Weeds, Smelter Pond</t>
  </si>
  <si>
    <t>HOT, clear,calm</t>
  </si>
  <si>
    <t>warm,calm,thin o'cast</t>
  </si>
  <si>
    <t>060417-1</t>
  </si>
  <si>
    <t>060417-2</t>
  </si>
  <si>
    <t>060417-3</t>
  </si>
  <si>
    <t>060417-4</t>
  </si>
  <si>
    <t>060417-5</t>
  </si>
  <si>
    <t>060417-6</t>
  </si>
  <si>
    <t>060417-7</t>
  </si>
  <si>
    <t>060417-8</t>
  </si>
  <si>
    <t>hot,clear,calm</t>
  </si>
  <si>
    <t>HOT, brkn,calm</t>
  </si>
  <si>
    <t>hot,calm,hi thin o'cast</t>
  </si>
  <si>
    <t>hot,breezy,hi thin brkn</t>
  </si>
  <si>
    <t>cool,calm,hi thin brkn</t>
  </si>
  <si>
    <t>hot,breezy,hi sctrd</t>
  </si>
  <si>
    <t>hot,lt breeze,hi sctrd</t>
  </si>
  <si>
    <t>warm,windy,thin o'cast</t>
  </si>
  <si>
    <t>hot,gusty,clear</t>
  </si>
  <si>
    <t>061017-1</t>
  </si>
  <si>
    <t xml:space="preserve"> Below Riverfront</t>
  </si>
  <si>
    <t>warm,gusty,clear</t>
  </si>
  <si>
    <t>061017-2</t>
  </si>
  <si>
    <t>061017-3</t>
  </si>
  <si>
    <t>061017-4</t>
  </si>
  <si>
    <t>061017-5</t>
  </si>
  <si>
    <t>061017-6</t>
  </si>
  <si>
    <t>061017-7</t>
  </si>
  <si>
    <t>Main Street Bridge</t>
  </si>
  <si>
    <t>061017-8</t>
  </si>
  <si>
    <t>061017-9</t>
  </si>
  <si>
    <t>061017-10</t>
  </si>
  <si>
    <t>061017-11</t>
  </si>
  <si>
    <t xml:space="preserve"> 34°43'54.15"N   111°59'57.02"W Below Ctwd Ditch return flow</t>
  </si>
  <si>
    <t>gusty,warm,clear</t>
  </si>
  <si>
    <t>gusty,cool,clear</t>
  </si>
  <si>
    <t>34º43'38.64"N  111º59'36.29"W = Reilly</t>
  </si>
  <si>
    <t>Above Rio Verde RV Park</t>
  </si>
  <si>
    <t>Hot,calm,clear</t>
  </si>
  <si>
    <t>Reilly Property</t>
  </si>
  <si>
    <t>34º43'28.05"N  111º59'32.67"W = above RV park</t>
  </si>
  <si>
    <t>HOT,clear,calm</t>
  </si>
  <si>
    <t>warm,sctrd cirrus,calm</t>
  </si>
  <si>
    <t>HOT,calm,hi cirrus</t>
  </si>
  <si>
    <t>Hot,clear,lt breezes</t>
  </si>
  <si>
    <t>Warm,clear,calm</t>
  </si>
  <si>
    <t>HOT!Hazy,breezy/gusty</t>
  </si>
  <si>
    <t>cool,calm,thin o'cast</t>
  </si>
  <si>
    <t>HOT,calm,hi thin o'cast</t>
  </si>
  <si>
    <t>Above 89a Bridge</t>
  </si>
  <si>
    <t>Below 89a Bridge</t>
  </si>
  <si>
    <t>HOT,clear,gusty</t>
  </si>
  <si>
    <t>warm,clear,lt wind</t>
  </si>
  <si>
    <t>6-22-17-1</t>
  </si>
  <si>
    <t>6-22-17-2</t>
  </si>
  <si>
    <t>6-22-17-3</t>
  </si>
  <si>
    <t>6-22-17-4</t>
  </si>
  <si>
    <t>6-22-17-5</t>
  </si>
  <si>
    <t>6-22-17-6</t>
  </si>
  <si>
    <t>6-22-17-7</t>
  </si>
  <si>
    <t>6-22-17-8</t>
  </si>
  <si>
    <t>warm,calm,hazy</t>
  </si>
  <si>
    <t>hot,hazy,calm</t>
  </si>
  <si>
    <t>Weeds - Smelter Pond</t>
  </si>
  <si>
    <t>6-24-17-1</t>
  </si>
  <si>
    <t>6-24-17-2</t>
  </si>
  <si>
    <t>6-24-17-3</t>
  </si>
  <si>
    <t>6-24-17-5</t>
  </si>
  <si>
    <t>6-24-17-6</t>
  </si>
  <si>
    <t xml:space="preserve"> 34°43'17.79"N  111°59'26.73"W</t>
  </si>
  <si>
    <t>hot,calm,hazy,sctrd</t>
  </si>
  <si>
    <t>hot,calm,o'cast,drizzles</t>
  </si>
  <si>
    <t>T'stm earlier,o'cast,calm</t>
  </si>
  <si>
    <t>hot,broken,muggy,calm</t>
  </si>
  <si>
    <t>hot,broken,muggy,windy</t>
  </si>
  <si>
    <t>cool,calm,clear/haze</t>
  </si>
  <si>
    <t>hot,windy,hazy/smokey</t>
  </si>
  <si>
    <t>cool,smokey,calm</t>
  </si>
  <si>
    <t>cool,calm,hazy</t>
  </si>
  <si>
    <t>hot,calm,hazy</t>
  </si>
  <si>
    <t>34º 46' 13.16"N   112º 01' 18.16"W</t>
  </si>
  <si>
    <t>hot,breezy,clear</t>
  </si>
  <si>
    <t>warm,hi haze,calm</t>
  </si>
  <si>
    <t>34°46'24.50"N   112° 1'18.39"W</t>
  </si>
  <si>
    <t>Blazin' M</t>
  </si>
  <si>
    <t>Above Oak Creek Confl.</t>
  </si>
  <si>
    <t>Above Flycatcher RAP</t>
  </si>
  <si>
    <t>Above TAMA Return</t>
  </si>
  <si>
    <t>Hot,breezy/windy/clear</t>
  </si>
  <si>
    <t>34°46'27.76"N   112° 1'12.98"W</t>
  </si>
  <si>
    <t>Verde Village blo Ctwd Ditch</t>
  </si>
  <si>
    <t>Verde Village abv Ctwd Ditch</t>
  </si>
  <si>
    <t>34°42'31.62"N 111°58'39.50"W</t>
  </si>
  <si>
    <t>34°42'38.80"N 111°59'15.47"W</t>
  </si>
  <si>
    <t>hot,sctrd,calm</t>
  </si>
  <si>
    <t>Big Springs,main streamhead</t>
  </si>
  <si>
    <t>hot,muggy,windy,clear</t>
  </si>
  <si>
    <t>34°46'44.67"N 112° 1'18.75"W</t>
  </si>
  <si>
    <t>34°45'27.37"N 112° 1'40.48"W</t>
  </si>
  <si>
    <t>34°40'43.33"N 111°56'32.72"W</t>
  </si>
  <si>
    <t>34°45'51.54"N 112° 1'20.80"W</t>
  </si>
  <si>
    <t>34°45'59.35"N 112° 1'28.08"W</t>
  </si>
  <si>
    <t>cool,breezy,broken</t>
  </si>
  <si>
    <t>HOT,calm,sctrd</t>
  </si>
  <si>
    <t>warm,broken,calm</t>
  </si>
  <si>
    <t>hot,sctrd,breezy</t>
  </si>
  <si>
    <t>warm,calm,o'cast/brkn</t>
  </si>
  <si>
    <t>Above Tavasci Return</t>
  </si>
  <si>
    <t>Otter Island, South Fork</t>
  </si>
  <si>
    <t>hot,smoky,calm</t>
  </si>
  <si>
    <t>070917-1</t>
  </si>
  <si>
    <t>070917-2</t>
  </si>
  <si>
    <t>070917-3</t>
  </si>
  <si>
    <t>070917-4</t>
  </si>
  <si>
    <t>070917-5</t>
  </si>
  <si>
    <t>070917-6</t>
  </si>
  <si>
    <t>070917-7</t>
  </si>
  <si>
    <t>070917-8</t>
  </si>
  <si>
    <t>070217-1</t>
  </si>
  <si>
    <t>070217-2</t>
  </si>
  <si>
    <t>070217-3</t>
  </si>
  <si>
    <t>070217-4</t>
  </si>
  <si>
    <t>070217-5</t>
  </si>
  <si>
    <t>070217-6</t>
  </si>
  <si>
    <t>070217-7</t>
  </si>
  <si>
    <t>070217-8</t>
  </si>
  <si>
    <t>070217-9</t>
  </si>
  <si>
    <t>070217-10</t>
  </si>
  <si>
    <t>070217-11</t>
  </si>
  <si>
    <t>070317-1</t>
  </si>
  <si>
    <t>070317-2</t>
  </si>
  <si>
    <t>hot,smoky,windy,humid</t>
  </si>
  <si>
    <t>cool,calm,o'cast,rained .33"</t>
  </si>
  <si>
    <t>hot,windy,broken</t>
  </si>
  <si>
    <t>o'cast,calm,cool</t>
  </si>
  <si>
    <t>o'cast,calm,warm</t>
  </si>
  <si>
    <t>cool,wet,calm,clear</t>
  </si>
  <si>
    <t>o'cast,muggy,calm</t>
  </si>
  <si>
    <t>Lower Tapco,below conf.</t>
  </si>
  <si>
    <t>Calibrated all afterwards</t>
  </si>
  <si>
    <t>071417-1</t>
  </si>
  <si>
    <t>071417-2</t>
  </si>
  <si>
    <t>071417-3</t>
  </si>
  <si>
    <t>071417-4</t>
  </si>
  <si>
    <t>hot,broken,calm</t>
  </si>
  <si>
    <t>34°35'11.86"N 111°52'49.29"W</t>
  </si>
  <si>
    <t>34°34'23.79"N 111°51'21.31"W</t>
  </si>
  <si>
    <t>34°34'25.32"N 111°51'10.72"W</t>
  </si>
  <si>
    <t>warm,o'cast-brkn,calm</t>
  </si>
  <si>
    <t>hot,t'stms around,calm</t>
  </si>
  <si>
    <t>cool,calm,o'cast</t>
  </si>
  <si>
    <t>Duplicate Samples</t>
  </si>
  <si>
    <t>Tavasci Marsh #1</t>
  </si>
  <si>
    <t>071717-1</t>
  </si>
  <si>
    <t>071717-2</t>
  </si>
  <si>
    <t>071717-3</t>
  </si>
  <si>
    <t>071717-4</t>
  </si>
  <si>
    <t>071717-5</t>
  </si>
  <si>
    <t>071717-6</t>
  </si>
  <si>
    <t>071717-7</t>
  </si>
  <si>
    <t>071717-8</t>
  </si>
  <si>
    <t>071717-9</t>
  </si>
  <si>
    <t>071717-10</t>
  </si>
  <si>
    <t>071717-11</t>
  </si>
  <si>
    <t>071817-2</t>
  </si>
  <si>
    <t>Hot,calm,sctrd</t>
  </si>
  <si>
    <t>cool,calm,sctrd</t>
  </si>
  <si>
    <t>071917-1</t>
  </si>
  <si>
    <t>071917-2</t>
  </si>
  <si>
    <t>Above Tavasci return</t>
  </si>
  <si>
    <t>Monsoon last night - about 300-400 CFS</t>
  </si>
  <si>
    <t>072017-1</t>
  </si>
  <si>
    <t>Very high turbidity - monsoons last evening- about 250 CFS peak</t>
  </si>
  <si>
    <t>072017-2</t>
  </si>
  <si>
    <t>072017-3</t>
  </si>
  <si>
    <t>072017-4</t>
  </si>
  <si>
    <t>072017-5</t>
  </si>
  <si>
    <t>072017-6</t>
  </si>
  <si>
    <t>072017-7</t>
  </si>
  <si>
    <t>072017-8</t>
  </si>
  <si>
    <t>072017-9</t>
  </si>
  <si>
    <t>072017-10</t>
  </si>
  <si>
    <t>Black Bridge</t>
  </si>
  <si>
    <t>Black Bridge Below Beaver Ck</t>
  </si>
  <si>
    <t>broken,calm,warm</t>
  </si>
  <si>
    <t>broken,breezy,warm</t>
  </si>
  <si>
    <t>Very Turbid - Monsoons last few days</t>
  </si>
  <si>
    <t>Turbid - Monsoons last few days</t>
  </si>
  <si>
    <t>Turbid - Monsoons last few days - 49/43</t>
  </si>
  <si>
    <t>Turbid - Monsoons last few days - 49/40</t>
  </si>
  <si>
    <t>Very Turbid - Monsoons last few days - &gt;2419.6</t>
  </si>
  <si>
    <t>Very Turbid</t>
  </si>
  <si>
    <t>warm,thin o'cast,calm</t>
  </si>
  <si>
    <t>Turbid</t>
  </si>
  <si>
    <t>warm,o'cast,calm</t>
  </si>
  <si>
    <t>071317-1</t>
  </si>
  <si>
    <t>072317-2</t>
  </si>
  <si>
    <t>072317-3</t>
  </si>
  <si>
    <t>072317-4</t>
  </si>
  <si>
    <t>072317-5</t>
  </si>
  <si>
    <t>072317-6</t>
  </si>
  <si>
    <t>072317-7</t>
  </si>
  <si>
    <t>072317-8</t>
  </si>
  <si>
    <t>072317-9</t>
  </si>
  <si>
    <t>072317-10</t>
  </si>
  <si>
    <t>072317-11</t>
  </si>
  <si>
    <t>072317-12</t>
  </si>
  <si>
    <t>o'cast,cool,calm,rainy</t>
  </si>
  <si>
    <t>flotsam from today's monsoon storm upstream,turbid</t>
  </si>
  <si>
    <t>misty,o'cast,cool,calm</t>
  </si>
  <si>
    <t>warm,calm,sctrd</t>
  </si>
  <si>
    <t>Very turbid - Red</t>
  </si>
  <si>
    <t>6.5 to 9.0</t>
  </si>
  <si>
    <t>Exceedance Levels</t>
  </si>
  <si>
    <t>Very turbid - Red, with small flotsam, recent rain</t>
  </si>
  <si>
    <t>Turbid with small flotsam</t>
  </si>
  <si>
    <t>Turbid w/flotsam</t>
  </si>
  <si>
    <t>072617-1</t>
  </si>
  <si>
    <t>warm,humid,brkn,calm</t>
  </si>
  <si>
    <t>Watch</t>
  </si>
  <si>
    <t>D.I. Water</t>
  </si>
  <si>
    <t>072717-2</t>
  </si>
  <si>
    <t>072717-3</t>
  </si>
  <si>
    <t>DI Water</t>
  </si>
  <si>
    <t>072817-1</t>
  </si>
  <si>
    <t>Rain last evening, turbid</t>
  </si>
  <si>
    <t>Rain last evening</t>
  </si>
  <si>
    <t>warm,o'cast,calm,muggy</t>
  </si>
  <si>
    <t>cool,brkn,calm</t>
  </si>
  <si>
    <t>Rain last night</t>
  </si>
  <si>
    <t>072917-1</t>
  </si>
  <si>
    <t>warm,brkn,calm</t>
  </si>
  <si>
    <t>073017-1</t>
  </si>
  <si>
    <t>073017-2</t>
  </si>
  <si>
    <t>073017-3</t>
  </si>
  <si>
    <t>073017-4</t>
  </si>
  <si>
    <t>073017-5</t>
  </si>
  <si>
    <t>073017-6</t>
  </si>
  <si>
    <t>073017-7</t>
  </si>
  <si>
    <t>073017-8</t>
  </si>
  <si>
    <t>073017-9</t>
  </si>
  <si>
    <t>073017-10</t>
  </si>
  <si>
    <t>073017-11</t>
  </si>
  <si>
    <t>warm,brkn,calm,humid</t>
  </si>
  <si>
    <t>Rain this morning &amp; last night</t>
  </si>
  <si>
    <t>Slag RAP</t>
  </si>
  <si>
    <t>Rain last night - 34 47 15,74</t>
  </si>
  <si>
    <t>cool,brkn,breezy</t>
  </si>
  <si>
    <t>073117-1</t>
  </si>
  <si>
    <t>073117-2</t>
  </si>
  <si>
    <t>073117-3</t>
  </si>
  <si>
    <t>073117-4</t>
  </si>
  <si>
    <t>073117-5</t>
  </si>
  <si>
    <t>073117-6</t>
  </si>
  <si>
    <t>073117-7</t>
  </si>
  <si>
    <t>073117-8</t>
  </si>
  <si>
    <t>Parsons Preserve</t>
  </si>
  <si>
    <t>073117-9</t>
  </si>
  <si>
    <t>hot, sctrd,calm</t>
  </si>
  <si>
    <t>Above Rio Verde RV</t>
  </si>
  <si>
    <t>cool,sctrd,calm</t>
  </si>
  <si>
    <t>hot,sctrd,calm,muggy</t>
  </si>
  <si>
    <t>QC Collection  -  49/41 (810.8 to 1750.7)</t>
  </si>
  <si>
    <t>QC Collection  -  49/38 (660.6 to 1410.2)</t>
  </si>
  <si>
    <t>AVG</t>
  </si>
  <si>
    <t>Exceeds</t>
  </si>
  <si>
    <t>hot,sctrd,breezy,muggy</t>
  </si>
  <si>
    <t>080217-1</t>
  </si>
  <si>
    <t>080317-1</t>
  </si>
  <si>
    <t>heavy monsoons all around last evening</t>
  </si>
  <si>
    <t>cool, sctrd,calm</t>
  </si>
  <si>
    <t>080417-1</t>
  </si>
  <si>
    <t>hot,muggy,brkn,calm</t>
  </si>
  <si>
    <t>Heavy rain last night between the gauge and Tuzi - new color turbid</t>
  </si>
  <si>
    <t>080517-1</t>
  </si>
  <si>
    <t>080517-2</t>
  </si>
  <si>
    <t>080517-3</t>
  </si>
  <si>
    <t>080517-4</t>
  </si>
  <si>
    <t>080517-5</t>
  </si>
  <si>
    <t>080517-6</t>
  </si>
  <si>
    <t>080517-7</t>
  </si>
  <si>
    <t>080517-8</t>
  </si>
  <si>
    <t>080517-9</t>
  </si>
  <si>
    <t>080517-10</t>
  </si>
  <si>
    <t>080517-11</t>
  </si>
  <si>
    <t>080517-12</t>
  </si>
  <si>
    <t>080517-13</t>
  </si>
  <si>
    <t>080517-14</t>
  </si>
  <si>
    <t>Above Bitter Creek</t>
  </si>
  <si>
    <t>QC - DI Water</t>
  </si>
  <si>
    <t>080617-1</t>
  </si>
  <si>
    <t>Beaver Creek at Confluence</t>
  </si>
  <si>
    <t>080617-3</t>
  </si>
  <si>
    <t>080617-4</t>
  </si>
  <si>
    <t>080617-5</t>
  </si>
  <si>
    <t>080617-6</t>
  </si>
  <si>
    <t>080617-7</t>
  </si>
  <si>
    <t>080617-8</t>
  </si>
  <si>
    <t>080617-9</t>
  </si>
  <si>
    <t>080617-10</t>
  </si>
  <si>
    <t>080617-11</t>
  </si>
  <si>
    <t>Refrigerated sample</t>
  </si>
  <si>
    <t>080717-1</t>
  </si>
  <si>
    <t>QC - 49/45</t>
  </si>
  <si>
    <t>QC - 49/47</t>
  </si>
  <si>
    <t>Turbidity</t>
  </si>
  <si>
    <t>080817-1</t>
  </si>
  <si>
    <t>0-10</t>
  </si>
  <si>
    <t>0-100</t>
  </si>
  <si>
    <t>0-1000</t>
  </si>
  <si>
    <t>Turbidity Ref. Numbers</t>
  </si>
  <si>
    <t>Ran Turb. Twice ref: 596/596</t>
  </si>
  <si>
    <t>Ref: 55.7/55.7</t>
  </si>
  <si>
    <t>Ref: 596/595</t>
  </si>
  <si>
    <t>Ref: 55.7/56.2</t>
  </si>
  <si>
    <t>warm, clear, calm</t>
  </si>
  <si>
    <t>Ref: 55.7/58.7</t>
  </si>
  <si>
    <t>NTU</t>
  </si>
  <si>
    <t>PPM</t>
  </si>
  <si>
    <t>Ref: 55.7/61.4</t>
  </si>
  <si>
    <t>Ref: 596/612</t>
  </si>
  <si>
    <t>wrm,t'stms,breezy</t>
  </si>
  <si>
    <t>081217-1</t>
  </si>
  <si>
    <t>081317-1</t>
  </si>
  <si>
    <t xml:space="preserve">Ref: 55.7/61.1 Power loss last night, incub. off 3 hrs - read at 1725? </t>
  </si>
  <si>
    <t xml:space="preserve">Ref: 596/626 hvy rain last eve. Gauge max 166 @ 0415 Retest at ~1045 </t>
  </si>
  <si>
    <t>081317-2</t>
  </si>
  <si>
    <t>Ref: 596/624 - hit pulse from last night just right at 10:45 - see pix</t>
  </si>
  <si>
    <t>081317-3</t>
  </si>
  <si>
    <t>081317-4</t>
  </si>
  <si>
    <t>081317-5</t>
  </si>
  <si>
    <t>081317-6</t>
  </si>
  <si>
    <t>081317-7</t>
  </si>
  <si>
    <t>081317-8</t>
  </si>
  <si>
    <t>081317-9</t>
  </si>
  <si>
    <t>081317-10</t>
  </si>
  <si>
    <t>081317-11</t>
  </si>
  <si>
    <t>081317-12</t>
  </si>
  <si>
    <t>081317-13</t>
  </si>
  <si>
    <t>081317-14</t>
  </si>
  <si>
    <t>081317-15</t>
  </si>
  <si>
    <t>081317-16</t>
  </si>
  <si>
    <t>Ref: 596/633</t>
  </si>
  <si>
    <t>Ref: 596/643</t>
  </si>
  <si>
    <t>596/643</t>
  </si>
  <si>
    <t>596/630</t>
  </si>
  <si>
    <t>596/632</t>
  </si>
  <si>
    <t>596/642</t>
  </si>
  <si>
    <t>596/642 50% Turb dillution, 1% E. coli dillution</t>
  </si>
  <si>
    <t>081417-1</t>
  </si>
  <si>
    <t>55.7/57.1</t>
  </si>
  <si>
    <t>596/654  - recalibrated after this reading</t>
  </si>
  <si>
    <t>081417-2</t>
  </si>
  <si>
    <t>081417-3</t>
  </si>
  <si>
    <t>081417-4</t>
  </si>
  <si>
    <t>081417-5</t>
  </si>
  <si>
    <t>596/595</t>
  </si>
  <si>
    <t>596/593</t>
  </si>
  <si>
    <t>596/592</t>
  </si>
  <si>
    <t>081517-1</t>
  </si>
  <si>
    <t>596/608</t>
  </si>
  <si>
    <t>081317-17</t>
  </si>
  <si>
    <t>596/642 50% Turbidity dillution 50%, Full Strength E. coli</t>
  </si>
  <si>
    <t>596/647 50% Turb dillution 50%, 1% E. coli dillution</t>
  </si>
  <si>
    <t>596/647 50% Turbidity dillution 50%, Full Strength E. coli</t>
  </si>
  <si>
    <t>596/641 50% Turb dillution 50%, 1% E. coli dillution</t>
  </si>
  <si>
    <t>596/641 50% Turbidity dillution 50%, Full Strength E. coli</t>
  </si>
  <si>
    <t>596/632 E.coli: 49/45, upper: 2709.5 Lower: 1167.7</t>
  </si>
  <si>
    <t>596/632 Q.C Sample  E.coli: 49/47, Upper: 4716.1 Lower: 1630.4</t>
  </si>
  <si>
    <t>596/639    E. coli maxed out, Turb didn't indicate E. coli dillution?</t>
  </si>
  <si>
    <t>596/601</t>
  </si>
  <si>
    <t>596/597</t>
  </si>
  <si>
    <t>081617-1</t>
  </si>
  <si>
    <t>596/614</t>
  </si>
  <si>
    <t>596/596</t>
  </si>
  <si>
    <t>596/617</t>
  </si>
  <si>
    <t>081717-1</t>
  </si>
  <si>
    <t>hot,broken,calm,muggy</t>
  </si>
  <si>
    <t>596/599</t>
  </si>
  <si>
    <t>081817-1</t>
  </si>
  <si>
    <t>596/618</t>
  </si>
  <si>
    <t>081917-1</t>
  </si>
  <si>
    <t>warmclear,calm</t>
  </si>
  <si>
    <t>081917-2</t>
  </si>
  <si>
    <t>081917-3</t>
  </si>
  <si>
    <t>081917-4</t>
  </si>
  <si>
    <t>081917-5</t>
  </si>
  <si>
    <t>081917-6</t>
  </si>
  <si>
    <t>081917-7</t>
  </si>
  <si>
    <t>081917-8</t>
  </si>
  <si>
    <t>081917-9</t>
  </si>
  <si>
    <t>081917-10</t>
  </si>
  <si>
    <t>081917-11</t>
  </si>
  <si>
    <t>081917-12</t>
  </si>
  <si>
    <t>081917-13</t>
  </si>
  <si>
    <t>55.7/57.8   No Rain in a week in the area sampled today</t>
  </si>
  <si>
    <t>55.7/57.4   No Rain in a week in the area sampled today</t>
  </si>
  <si>
    <t>55.7/58.1   No Rain in a week in the area sampled today</t>
  </si>
  <si>
    <t>55.7/55.0   No Rain in a week in the area sampled today</t>
  </si>
  <si>
    <t>55.7/56.8   No Rain in a week in the area sampled today</t>
  </si>
  <si>
    <t>55.7/56.3   No Rain in a week in the area sampled today</t>
  </si>
  <si>
    <t>55.7/55.8   No Rain in a week in the area sampled today</t>
  </si>
  <si>
    <t>596/600     No Rain in a week in the area sampled today</t>
  </si>
  <si>
    <r>
      <t xml:space="preserve">596/601     </t>
    </r>
    <r>
      <rPr>
        <sz val="11"/>
        <color rgb="FFFF0000"/>
        <rFont val="Calibri"/>
        <family val="2"/>
        <scheme val="minor"/>
      </rPr>
      <t>No Rain in a week in the area sampled today</t>
    </r>
  </si>
  <si>
    <t>Q.C. Sample</t>
  </si>
  <si>
    <t>55.7/58.1   Q.C. Dupe - No Rain in a week in the area sampled today</t>
  </si>
  <si>
    <t>cool,calm,brkn</t>
  </si>
  <si>
    <t>55.7/60.1</t>
  </si>
  <si>
    <t>082017-1</t>
  </si>
  <si>
    <t>55.7/60.0</t>
  </si>
  <si>
    <t>082017-2</t>
  </si>
  <si>
    <t>082017-3</t>
  </si>
  <si>
    <t>082017-4</t>
  </si>
  <si>
    <t>082017-5</t>
  </si>
  <si>
    <t>hot,calm,brkn</t>
  </si>
  <si>
    <t>55.7/60.4</t>
  </si>
  <si>
    <t>55.7/59.7</t>
  </si>
  <si>
    <t>55.7/59.4</t>
  </si>
  <si>
    <t>55.7/59.2</t>
  </si>
  <si>
    <t>River Mile</t>
  </si>
  <si>
    <t>Pumped Diversion</t>
  </si>
  <si>
    <t>082117-1</t>
  </si>
  <si>
    <t>55.7/60.7 Rain over broad area last evening - .6" here</t>
  </si>
  <si>
    <t>55.7/62.0 - Calibrated after this Turb</t>
  </si>
  <si>
    <t>QC Dupe</t>
  </si>
  <si>
    <t>Q.C. Dupe</t>
  </si>
  <si>
    <t>55.7/56.9</t>
  </si>
  <si>
    <t>hot,windy,sctrd</t>
  </si>
  <si>
    <t>082517-1</t>
  </si>
  <si>
    <t>596/606 - Heavy rains 36 hours ago and 12 hours ago above us. 49/47</t>
  </si>
  <si>
    <t>082617-1</t>
  </si>
  <si>
    <t>082717-1</t>
  </si>
  <si>
    <t>596/616</t>
  </si>
  <si>
    <t>596/620</t>
  </si>
  <si>
    <t>https://gis.ncdc.noaa.gov/maps/ncei/radar</t>
  </si>
  <si>
    <t>082717-2</t>
  </si>
  <si>
    <t>082717-3</t>
  </si>
  <si>
    <t>082717-4</t>
  </si>
  <si>
    <t>082717-5</t>
  </si>
  <si>
    <t>082717-6</t>
  </si>
  <si>
    <t>082717-7</t>
  </si>
  <si>
    <t>082717-8</t>
  </si>
  <si>
    <t>082717-9</t>
  </si>
  <si>
    <t>082717-10</t>
  </si>
  <si>
    <t>082717-11</t>
  </si>
  <si>
    <t>082717-12</t>
  </si>
  <si>
    <t>hot,clear,sctrd/o'cast</t>
  </si>
  <si>
    <t>596/607</t>
  </si>
  <si>
    <t>596/604</t>
  </si>
  <si>
    <t>596/604   Measured D.O. twice</t>
  </si>
  <si>
    <t>596/603</t>
  </si>
  <si>
    <t>596/605</t>
  </si>
  <si>
    <t>082817-1</t>
  </si>
  <si>
    <t>082817-2</t>
  </si>
  <si>
    <t>082817-3</t>
  </si>
  <si>
    <t>082817-4</t>
  </si>
  <si>
    <t>082817-5</t>
  </si>
  <si>
    <t>hot,sctrd,windy</t>
  </si>
  <si>
    <t>55.7/55.0   Rain last eve past SOB Canyon - .09" here</t>
  </si>
  <si>
    <t>55.7/55.1   Rain last eve past SOB Canyon - .09" here</t>
  </si>
  <si>
    <t>55.7/54.9   Rain last eve past SOB Canyon - .09" here</t>
  </si>
  <si>
    <t>596/604   Rain last eve past SOB Canyon - .09" here</t>
  </si>
  <si>
    <t>082817-6</t>
  </si>
  <si>
    <t>082917-1</t>
  </si>
  <si>
    <t>55.7/55.8</t>
  </si>
  <si>
    <t>warm,sctrd,breezy</t>
  </si>
  <si>
    <t>55.7/55.3</t>
  </si>
  <si>
    <t>55.7/55.1</t>
  </si>
  <si>
    <t>55.7/55.0</t>
  </si>
  <si>
    <t>083017-1</t>
  </si>
  <si>
    <t>083117-1</t>
  </si>
  <si>
    <t>55.7/54.9</t>
  </si>
  <si>
    <t>55.7/54.5</t>
  </si>
  <si>
    <t>090117-1</t>
  </si>
  <si>
    <t>55.7/54.6</t>
  </si>
  <si>
    <t>Average Turbidity</t>
  </si>
  <si>
    <t>062417-2</t>
  </si>
  <si>
    <t>55.7/54.4</t>
  </si>
  <si>
    <t>GPS:</t>
  </si>
  <si>
    <t>34°49'26.19"N    112° 3'55.65"W</t>
  </si>
  <si>
    <t>090217-1</t>
  </si>
  <si>
    <t>Verde River Water Data - All Sites</t>
  </si>
  <si>
    <t>090217-2</t>
  </si>
  <si>
    <t>090217-3</t>
  </si>
  <si>
    <t>090217-4</t>
  </si>
  <si>
    <t>090217-5</t>
  </si>
  <si>
    <t>090217-6</t>
  </si>
  <si>
    <t>55.7/53.9</t>
  </si>
  <si>
    <t>55.7/53.8</t>
  </si>
  <si>
    <t>55.7/53.6</t>
  </si>
  <si>
    <t>55.7/53.9      Q.C. Duplicate Sample</t>
  </si>
  <si>
    <t>55.7/53.7</t>
  </si>
  <si>
    <t>090317-1</t>
  </si>
  <si>
    <t>090317-2</t>
  </si>
  <si>
    <t>090317-3</t>
  </si>
  <si>
    <t>090317-4</t>
  </si>
  <si>
    <t>090317-5</t>
  </si>
  <si>
    <t>090317-6</t>
  </si>
  <si>
    <t>090317-7</t>
  </si>
  <si>
    <t>090317-8</t>
  </si>
  <si>
    <t>090317-9</t>
  </si>
  <si>
    <t>090317-10</t>
  </si>
  <si>
    <t>090317-11</t>
  </si>
  <si>
    <t>090317-12</t>
  </si>
  <si>
    <t>hot,brkn,calm</t>
  </si>
  <si>
    <t>55.7/54.1</t>
  </si>
  <si>
    <t xml:space="preserve">Black Bridge </t>
  </si>
  <si>
    <t>55.7/54.0</t>
  </si>
  <si>
    <t>55.7/53.5</t>
  </si>
  <si>
    <t>55.7/53.1</t>
  </si>
  <si>
    <t>55.7/52.7</t>
  </si>
  <si>
    <t>55.7/52.8</t>
  </si>
  <si>
    <t>55.7/54.2</t>
  </si>
  <si>
    <t>55.7/56.5</t>
  </si>
  <si>
    <t>090317-13</t>
  </si>
  <si>
    <t>D.O water - QC sample</t>
  </si>
  <si>
    <t>NOTE: There is a Cottonwood Ditch return between this site and the immediate upstream site</t>
  </si>
  <si>
    <t>090517-1</t>
  </si>
  <si>
    <t>55.7/57.2    Tried new drone depth gauge - 36" indicated at Otter</t>
  </si>
  <si>
    <t>55.7/55.5</t>
  </si>
  <si>
    <t>55.7/54.7</t>
  </si>
  <si>
    <t>090717-1</t>
  </si>
  <si>
    <t>Main St.</t>
  </si>
  <si>
    <t>Otter</t>
  </si>
  <si>
    <t>Reilly</t>
  </si>
  <si>
    <t>Abv Rio Verde RV</t>
  </si>
  <si>
    <t>Abv 89a</t>
  </si>
  <si>
    <t>Blo 89a</t>
  </si>
  <si>
    <t>Prairie Ln</t>
  </si>
  <si>
    <t>Abv Oak Creek</t>
  </si>
  <si>
    <t>Parsons</t>
  </si>
  <si>
    <t>Black Br.</t>
  </si>
  <si>
    <t>All</t>
  </si>
  <si>
    <t>Verde River Water Data - All SAP Sites, Averages (Upstream to Downstream)</t>
  </si>
  <si>
    <t>Note: The averages shown are for the SAP sites only</t>
  </si>
  <si>
    <t>Exceedance</t>
  </si>
  <si>
    <t>Number of Samples</t>
  </si>
  <si>
    <t>Blo Alcantara</t>
  </si>
  <si>
    <t>Low D.O.</t>
  </si>
  <si>
    <t>Low pH</t>
  </si>
  <si>
    <t>High D.O.</t>
  </si>
  <si>
    <t>High pH</t>
  </si>
  <si>
    <t>High TDS</t>
  </si>
  <si>
    <t>Low TDS</t>
  </si>
  <si>
    <t>High E. coli</t>
  </si>
  <si>
    <t>Low E. coli</t>
  </si>
  <si>
    <t>High Turbidity</t>
  </si>
  <si>
    <t>Low Turbidity</t>
  </si>
  <si>
    <t>D.O. Variance</t>
  </si>
  <si>
    <t>pH Variance</t>
  </si>
  <si>
    <t>TDS Variance</t>
  </si>
  <si>
    <t>E. coli Variance</t>
  </si>
  <si>
    <t>Turbidity Variance</t>
  </si>
  <si>
    <t>Levels</t>
  </si>
  <si>
    <t>Verde River Institute</t>
  </si>
  <si>
    <t>www.verderiverinstitute.org</t>
  </si>
  <si>
    <t>data@verderiverinstitute.org</t>
  </si>
  <si>
    <t>34°48'0.85"N     112° 2'27.67"W</t>
  </si>
  <si>
    <t>34°47'26.48"N    112° 3'33.22"W</t>
  </si>
  <si>
    <t>34°46'18.97"N     112° 2'39.30"W</t>
  </si>
  <si>
    <t xml:space="preserve">GPS: </t>
  </si>
  <si>
    <t>34°45'54.65"N     112° 1'44.89"W</t>
  </si>
  <si>
    <t>34°43'37.71"N     111°59'35.97"W</t>
  </si>
  <si>
    <t>34°43'28.91"N     111°59'33.08"W</t>
  </si>
  <si>
    <t>34°43'17.49"N     111°59'26.60"W</t>
  </si>
  <si>
    <t>34°43'14.82"N     111°59'26.10"W</t>
  </si>
  <si>
    <t>34°41'22.78"N     111°57'56.77"W</t>
  </si>
  <si>
    <t>34°40'41.53"N     111°56'30.95"W</t>
  </si>
  <si>
    <t>34°40'25.95"N     111°56'17.35"W</t>
  </si>
  <si>
    <t>34°35'11.86"N    111°52'49.29"W</t>
  </si>
  <si>
    <t>34°34'23.79"N     111°51'21.31"W</t>
  </si>
  <si>
    <t>34°34'25.38"N     111°51'11.42"W</t>
  </si>
  <si>
    <t>Verde River Water Data - Black Bridge Below Beaver Ck - RM 74.1</t>
  </si>
  <si>
    <t>Verde River Water Data - Black Bridge - RM 73.9</t>
  </si>
  <si>
    <t>Verde River Water Data - Parsons Preserve - RM 71.8</t>
  </si>
  <si>
    <t>Verde River Water Data - Below Alcantara - RM 62.2</t>
  </si>
  <si>
    <t>Verde River Water Data - Above Oak Creek Confluence - RM 61.8</t>
  </si>
  <si>
    <t>Verde River Water Data - Prairie Lane - RM 59.3</t>
  </si>
  <si>
    <t>Verde River Water Data - Below 89a Bridge - RM 54.9</t>
  </si>
  <si>
    <t>Verde River Water Data - Above 89a Bridge - RM 54.8</t>
  </si>
  <si>
    <t>Verde River Water Data - Above Rio Verde RV - RM 54.6</t>
  </si>
  <si>
    <t>Verde River Water Data - Reilly Property - RM 54.4</t>
  </si>
  <si>
    <t>Verde River Water Data - Otter Island - RM 49.0</t>
  </si>
  <si>
    <t>Verde River Water Data - Main Street Bridge Abutment - RM 47.9</t>
  </si>
  <si>
    <t>Verde River Water Data - Sandy Beach - RM 46.2</t>
  </si>
  <si>
    <t>Verde River Water Data - Top of Tapco - RM 44.0</t>
  </si>
  <si>
    <t>Verde River Water Data - SOB Trestle - RM 41.6</t>
  </si>
  <si>
    <t>090917-1</t>
  </si>
  <si>
    <t>55.7/55.1 rain last night - .1"</t>
  </si>
  <si>
    <t>091117-1</t>
  </si>
  <si>
    <t>091317-1</t>
  </si>
  <si>
    <t>091417-1</t>
  </si>
  <si>
    <t>All Charts Averages, Upstream to Downstream</t>
  </si>
  <si>
    <t>warm,breezy,o'cast</t>
  </si>
  <si>
    <t>55.7/55.4</t>
  </si>
  <si>
    <t>55.7/55.1 Rain late yesterday - .6" throughout the watershed</t>
  </si>
  <si>
    <t>cool,breezy,sctrd</t>
  </si>
  <si>
    <t>091517-1</t>
  </si>
  <si>
    <t>091517-2</t>
  </si>
  <si>
    <t>091517-3</t>
  </si>
  <si>
    <t>091517-4</t>
  </si>
  <si>
    <t>55.7/52.5</t>
  </si>
  <si>
    <t>55.7/53.3</t>
  </si>
  <si>
    <t>55.7/53.4</t>
  </si>
  <si>
    <t>091617-1</t>
  </si>
  <si>
    <t>091717-1</t>
  </si>
  <si>
    <t>091617-2</t>
  </si>
  <si>
    <t>091617-3</t>
  </si>
  <si>
    <t>091617-4</t>
  </si>
  <si>
    <t>091617-5</t>
  </si>
  <si>
    <t>55.7/52.6</t>
  </si>
  <si>
    <t>5.45/5.32</t>
  </si>
  <si>
    <t>5.45/5.23</t>
  </si>
  <si>
    <t>091717-2</t>
  </si>
  <si>
    <t>091717-3</t>
  </si>
  <si>
    <t>091717-4</t>
  </si>
  <si>
    <t>091717-5</t>
  </si>
  <si>
    <t>091717-6</t>
  </si>
  <si>
    <t>091717-7</t>
  </si>
  <si>
    <t>warm,windy,sctrd</t>
  </si>
  <si>
    <t>55.7/53.0</t>
  </si>
  <si>
    <t>55.7/53.2</t>
  </si>
  <si>
    <t>Duplicate Q.C. Sample</t>
  </si>
  <si>
    <t>55.7/52.9</t>
  </si>
  <si>
    <t>55.7/53.1 E. coli: 30/5 - 36.1 to 72.2</t>
  </si>
  <si>
    <t>Duplicate Q.C. Sample - E. coli: 38/11 -- 66.6 to 121.0</t>
  </si>
  <si>
    <t>092017-1</t>
  </si>
  <si>
    <t>cool,clera,calm</t>
  </si>
  <si>
    <r>
      <rPr>
        <b/>
        <sz val="11"/>
        <color theme="1"/>
        <rFont val="Calibri"/>
        <family val="2"/>
        <scheme val="minor"/>
      </rPr>
      <t>Google Earth Map</t>
    </r>
    <r>
      <rPr>
        <sz val="11"/>
        <color theme="1"/>
        <rFont val="Calibri"/>
        <family val="2"/>
        <scheme val="minor"/>
      </rPr>
      <t xml:space="preserve"> of Sampling Sites: http://www.verderiverinstitute.org/WaterSampling/Water Sampling1.kmz</t>
    </r>
  </si>
  <si>
    <t>55.7/52.2</t>
  </si>
  <si>
    <t>cool,windy,sctrd</t>
  </si>
  <si>
    <t>55.7/55.2</t>
  </si>
  <si>
    <t>cool,lt wind,clear</t>
  </si>
  <si>
    <t>Average Turbidity NTU</t>
  </si>
  <si>
    <t>cool,clear,lt breeze</t>
  </si>
  <si>
    <t>cool,windy,clear</t>
  </si>
  <si>
    <t>55.7/54.3</t>
  </si>
  <si>
    <t>092617-1</t>
  </si>
  <si>
    <t>5.45/5.44</t>
  </si>
  <si>
    <t>5.45/5.42</t>
  </si>
  <si>
    <t>5.45/5.35</t>
  </si>
  <si>
    <t>cool,lt wnd,clear</t>
  </si>
  <si>
    <t>5.45/5.34</t>
  </si>
  <si>
    <t>5.45/5.48 Turb.Calibrated</t>
  </si>
  <si>
    <t>5.45/5.68</t>
  </si>
  <si>
    <t>cool,calmish,clear</t>
  </si>
  <si>
    <t>5.45/5.49</t>
  </si>
  <si>
    <t>5.45/5.61</t>
  </si>
  <si>
    <t>warm, breezy,sctrd</t>
  </si>
  <si>
    <t>5.45/5.46</t>
  </si>
  <si>
    <t>5.45/5.66</t>
  </si>
  <si>
    <t>warm,clear,gusty</t>
  </si>
  <si>
    <t>5.45/5.58</t>
  </si>
  <si>
    <t>5.45/5.69</t>
  </si>
  <si>
    <t>55.7/55.9</t>
  </si>
  <si>
    <t>55.7/56.0</t>
  </si>
  <si>
    <t>5.45/5.38</t>
  </si>
  <si>
    <t>55.7/55.7</t>
  </si>
  <si>
    <t>5.45/5.41</t>
  </si>
  <si>
    <t>100717-1</t>
  </si>
  <si>
    <t>100717-2</t>
  </si>
  <si>
    <t>100717-3</t>
  </si>
  <si>
    <t>100717-4</t>
  </si>
  <si>
    <t>100717-5</t>
  </si>
  <si>
    <t>100717-6</t>
  </si>
  <si>
    <t>100717-7</t>
  </si>
  <si>
    <t>100717-8</t>
  </si>
  <si>
    <t>100717-9</t>
  </si>
  <si>
    <t>100717-10</t>
  </si>
  <si>
    <t>5.45/5.38  8 sm wells w/no coliforms</t>
  </si>
  <si>
    <t>55.7/55.9   5 sm wells w/no coliforms</t>
  </si>
  <si>
    <t>5.45/5.43  4 sm wells w/no coliforms</t>
  </si>
  <si>
    <t>5.45/5.40  11 sm wells w/no coliforms</t>
  </si>
  <si>
    <t>5.45/5.43  15 sm wells w/no coliforms - low=4.5, hi=16.9</t>
  </si>
  <si>
    <t>Duplicate (QC)   9 sm wells w/no coliforms  low=12.6  hi=32.6</t>
  </si>
  <si>
    <t>cool,breezy-gusty,clear</t>
  </si>
  <si>
    <t>5.45/5.63</t>
  </si>
  <si>
    <t>5.45/5.48</t>
  </si>
  <si>
    <t>cool,lt breeze,clear</t>
  </si>
  <si>
    <t>5.45/5.51</t>
  </si>
  <si>
    <t>5.45/5.52</t>
  </si>
  <si>
    <t>5.45/5.56</t>
  </si>
  <si>
    <t>5.45/5.55</t>
  </si>
  <si>
    <t>55.7/56.2</t>
  </si>
  <si>
    <t>55.7/55.4 - Otters had just visited the pond</t>
  </si>
  <si>
    <t>5.45/5.47</t>
  </si>
  <si>
    <t>5.45/33.3</t>
  </si>
  <si>
    <t>5.45/5.67</t>
  </si>
  <si>
    <t>cool,clear,breezy</t>
  </si>
  <si>
    <t>55.7/55.3  Not confident of pH, TDS readings - gauge calibrated this am</t>
  </si>
  <si>
    <t>5.45/5.62</t>
  </si>
  <si>
    <t>5.45/5.57</t>
  </si>
  <si>
    <t>5.45/5.50</t>
  </si>
  <si>
    <t>Above Tavasci Marsh Return</t>
  </si>
  <si>
    <t>Below Tavasci Marsh Return</t>
  </si>
  <si>
    <t>5.45/5.49    34°45'55.52"N    112° 1'20.34"W</t>
  </si>
  <si>
    <t>5.45/5.45</t>
  </si>
  <si>
    <t>102917-1</t>
  </si>
  <si>
    <t>102917-2</t>
  </si>
  <si>
    <t>102917-3</t>
  </si>
  <si>
    <t>102917-4</t>
  </si>
  <si>
    <t>102917-5</t>
  </si>
  <si>
    <t>Duplicate Sample #1</t>
  </si>
  <si>
    <t>Duplicate Sample #2</t>
  </si>
  <si>
    <t>5.45/5.40</t>
  </si>
  <si>
    <t>Duplicate Sample #2  42/11; Upper: 151.7; Lower: 83.3</t>
  </si>
  <si>
    <t>Duplicate Sample #1  40/11; Upper: 135.0; Lower: 74.1</t>
  </si>
  <si>
    <t>103017-1</t>
  </si>
  <si>
    <t>cool, calm,sctrd</t>
  </si>
  <si>
    <t>5.45/5.39</t>
  </si>
  <si>
    <t>cold,brkn,calm</t>
  </si>
  <si>
    <t>5.45/5.60</t>
  </si>
  <si>
    <t>cool,hi brkn,calm</t>
  </si>
  <si>
    <t>cool,o'cast all day,calm</t>
  </si>
  <si>
    <t>5.45/5.36</t>
  </si>
  <si>
    <t>5.45/5.72</t>
  </si>
  <si>
    <t>coo, calm,clear</t>
  </si>
  <si>
    <t>5.45/5.53</t>
  </si>
  <si>
    <t>cold,clear,calm</t>
  </si>
  <si>
    <t>"sctrd" = scattered clouds</t>
  </si>
  <si>
    <t>"brkn" = broken clouds</t>
  </si>
  <si>
    <t>"breezy" = winds 5-19 mph</t>
  </si>
  <si>
    <t>"windy" = winds &gt;20 mph</t>
  </si>
  <si>
    <t>Weather</t>
  </si>
  <si>
    <t>5.45/5.30</t>
  </si>
  <si>
    <t>5.45/5.37</t>
  </si>
  <si>
    <t>5.45/5.33</t>
  </si>
  <si>
    <t>5.45/5.70</t>
  </si>
  <si>
    <t>5.45/5.43</t>
  </si>
  <si>
    <t>cool,thin o'cast,calm</t>
  </si>
  <si>
    <t>5.45/5.34 calibrated pH</t>
  </si>
  <si>
    <t>5.45/5.26</t>
  </si>
  <si>
    <t>5.45/5.29</t>
  </si>
  <si>
    <t>5.45/5.31</t>
  </si>
  <si>
    <t>5.45/5.27</t>
  </si>
  <si>
    <t>5.45/5.28</t>
  </si>
  <si>
    <t>cool,broken,windy</t>
  </si>
  <si>
    <t>cool,calm,o'cast - rain last eve 0.14"</t>
  </si>
  <si>
    <t>5.45/5.64</t>
  </si>
  <si>
    <t>Inorganic</t>
  </si>
  <si>
    <t>Organic</t>
  </si>
  <si>
    <t>Other</t>
  </si>
  <si>
    <t>%</t>
  </si>
  <si>
    <t>cold,windy,o'cast-brkn</t>
  </si>
  <si>
    <t>cold,indy,sctrd</t>
  </si>
  <si>
    <t>cold,windy,sctrd</t>
  </si>
  <si>
    <t>5.45/5.54</t>
  </si>
  <si>
    <t>5.45/5.59</t>
  </si>
  <si>
    <t>5.45/5.36    0.12" rain last 24 hrs</t>
  </si>
  <si>
    <t>5.45/5.85</t>
  </si>
  <si>
    <t>cold,clear,breezy</t>
  </si>
  <si>
    <t>cold, breezy,clear</t>
  </si>
  <si>
    <t>5.45/6.08</t>
  </si>
  <si>
    <t>5.45/5.50 - Very high algal cover at Lower Tapco</t>
  </si>
  <si>
    <t>5.45/5.76</t>
  </si>
  <si>
    <t>war,breezy,thin o'cast</t>
  </si>
  <si>
    <t>5.45/5.31 - Hickey Ditch Construction, cal all meters</t>
  </si>
  <si>
    <t>5.45/5.42 - some ditch work still being done in the area above</t>
  </si>
  <si>
    <t>5.45/5.57 - lots of recreation in TuziRAP today</t>
  </si>
  <si>
    <t>5.45/5.25</t>
  </si>
  <si>
    <t>warm,o'cast,breezy</t>
  </si>
  <si>
    <t>warm,clear,slight breeze</t>
  </si>
  <si>
    <t>5.45/5.29 Pressure dropping fast, expect very high winds today, much cooler after frontal passage</t>
  </si>
  <si>
    <t xml:space="preserve">Tstms this morning w/hail </t>
  </si>
  <si>
    <t>55.7/57.2 Lots of recreation upstream</t>
  </si>
  <si>
    <t>52318-1</t>
  </si>
  <si>
    <t>5.45/5.60       6/2 E. coli</t>
  </si>
  <si>
    <t>warm,lt breeze, clear</t>
  </si>
  <si>
    <t>warm, breezy, clear</t>
  </si>
  <si>
    <t>052818-1</t>
  </si>
  <si>
    <t>052818-2</t>
  </si>
  <si>
    <t>Sandy Bch</t>
  </si>
  <si>
    <t>89a Dog sniffer</t>
  </si>
  <si>
    <t>1R</t>
  </si>
  <si>
    <t>2R</t>
  </si>
  <si>
    <t>2R Trib</t>
  </si>
  <si>
    <t>3R</t>
  </si>
  <si>
    <t>4R Dupe 1</t>
  </si>
  <si>
    <t>4R Dupe 2</t>
  </si>
  <si>
    <t>4R</t>
  </si>
  <si>
    <t>5 Dupe 1</t>
  </si>
  <si>
    <t>5 Dupe 2</t>
  </si>
  <si>
    <t>89a Dog Sniffer resamples</t>
  </si>
  <si>
    <t>DI Control</t>
  </si>
  <si>
    <t>hi 227.9  lo 119.0</t>
  </si>
  <si>
    <t>hi 186.9  lo 92.4</t>
  </si>
  <si>
    <t>061718-1</t>
  </si>
  <si>
    <t>cool,calm,foggy</t>
  </si>
  <si>
    <t>5.45/5.58  .28" of rain yesterday</t>
  </si>
  <si>
    <t>55.7/58.5</t>
  </si>
  <si>
    <t>HOT,breezy,sctrd</t>
  </si>
  <si>
    <t>Hot,calm,broken</t>
  </si>
  <si>
    <t>55.7/57.9</t>
  </si>
  <si>
    <t>55.7/58.0</t>
  </si>
  <si>
    <t>55.7/58.1</t>
  </si>
  <si>
    <t>071118-1</t>
  </si>
  <si>
    <t>071118-2</t>
  </si>
  <si>
    <t>071118-3</t>
  </si>
  <si>
    <t>071118-4</t>
  </si>
  <si>
    <t>071118-5</t>
  </si>
  <si>
    <t>071118-6</t>
  </si>
  <si>
    <t>071118-7</t>
  </si>
  <si>
    <t>DI Water Control</t>
  </si>
  <si>
    <t>071118-8</t>
  </si>
  <si>
    <t>071618-1</t>
  </si>
  <si>
    <t>warm, humid,scattered,calm</t>
  </si>
  <si>
    <t>55.7/57.9 - monsoons last few days. Heavy 3 days ago, and last afternoon at Deception wash</t>
  </si>
  <si>
    <t>072118-1</t>
  </si>
  <si>
    <t>hot,humid,brkn,breezy</t>
  </si>
  <si>
    <t>55.7/61.3</t>
  </si>
  <si>
    <t>072218-1</t>
  </si>
  <si>
    <t>072218-2</t>
  </si>
  <si>
    <t>072218-3</t>
  </si>
  <si>
    <t>072218-4</t>
  </si>
  <si>
    <t>072218-5</t>
  </si>
  <si>
    <t>55.7/62.0</t>
  </si>
  <si>
    <t>55.7/58.6</t>
  </si>
  <si>
    <t>55.7/5803</t>
  </si>
  <si>
    <t>55.7/62.0 Calibrated</t>
  </si>
  <si>
    <t>072218-6</t>
  </si>
  <si>
    <t>Sandy Beach Dupe</t>
  </si>
  <si>
    <t>55.7/57.6</t>
  </si>
  <si>
    <t>Duplicate Sample-24/13 - Hi 67.8, lo 36</t>
  </si>
  <si>
    <t>hot brkn,breezy</t>
  </si>
  <si>
    <t>55.7/56.7</t>
  </si>
  <si>
    <t>071918-1</t>
  </si>
  <si>
    <t>hot,brkn,tstms,windy</t>
  </si>
  <si>
    <t>596/637</t>
  </si>
  <si>
    <t>596/639 Turbidity dilluted 4:1 - DI water:River Water E. coli dilluted 2:1</t>
  </si>
  <si>
    <t>596/639 Turbidity dilluted 4:1 - DI water:River Water E. coli dilluted 2:1 E. coli MPN &gt;5840</t>
  </si>
  <si>
    <t>hot, brkn,calm</t>
  </si>
  <si>
    <t>072918-1</t>
  </si>
  <si>
    <t>073018-1</t>
  </si>
  <si>
    <t>596/636 - Turb diluted 50/50; E. coli diluted 50River/70DI</t>
  </si>
  <si>
    <t>hot,thin o'cast,calm</t>
  </si>
  <si>
    <t>596/638</t>
  </si>
  <si>
    <t>080418-1</t>
  </si>
  <si>
    <t>55.7/56.8</t>
  </si>
  <si>
    <t>Average Water Temp</t>
  </si>
  <si>
    <t>Hi Water Temp</t>
  </si>
  <si>
    <t>Lo Water Temp</t>
  </si>
  <si>
    <t>Water Temp Variance</t>
  </si>
  <si>
    <t>Blo Beaver</t>
  </si>
  <si>
    <t>55.7/56.3</t>
  </si>
  <si>
    <t>Median E. coli</t>
  </si>
  <si>
    <t>Median Turbidity</t>
  </si>
  <si>
    <t>warm,o'cast,T'stms,calm</t>
  </si>
  <si>
    <t>55.7/56.1</t>
  </si>
  <si>
    <t>warm, sctrd,calm</t>
  </si>
  <si>
    <t>hot,humid, brkn,calm</t>
  </si>
  <si>
    <t>081618-1</t>
  </si>
  <si>
    <t>082018-1</t>
  </si>
  <si>
    <t>55.8/56.3 - Checked O2 sensor electrolyte, recal'd twice.</t>
  </si>
  <si>
    <t>55.8/56.6 - Heavy recreation upstream in TuziRAP</t>
  </si>
  <si>
    <t>warm,o'cast,tstms around,calm</t>
  </si>
  <si>
    <t>55.8/55.8</t>
  </si>
  <si>
    <t>082618-1</t>
  </si>
  <si>
    <t>cool,o'cast,tstms,calm</t>
  </si>
  <si>
    <t>warm,o'cast,tstms calm</t>
  </si>
  <si>
    <t>597/595</t>
  </si>
  <si>
    <t>597/595 - guage peaked at 800 CFS at around 1am this morning. Flows now ~500 CFS?</t>
  </si>
  <si>
    <t>597/595 - guage peaked at 800 CFS at around 1am this morning. Flows now ~500 CFS? 49/48 E. coli trays</t>
  </si>
  <si>
    <t>082718-1</t>
  </si>
  <si>
    <t>597/594</t>
  </si>
  <si>
    <t>082818-1</t>
  </si>
  <si>
    <t>597/593</t>
  </si>
  <si>
    <t>082918-1</t>
  </si>
  <si>
    <t>597/593 No rain since 8/26</t>
  </si>
  <si>
    <t>55.8/55.9</t>
  </si>
  <si>
    <t>55.8/56.1</t>
  </si>
  <si>
    <t>090418-1</t>
  </si>
  <si>
    <t>cool,brkn,breezy, lt shwrs</t>
  </si>
  <si>
    <t>55.8/55.5</t>
  </si>
  <si>
    <t>090518-1</t>
  </si>
  <si>
    <t>090518-2</t>
  </si>
  <si>
    <t>090518-3</t>
  </si>
  <si>
    <t>090518-4</t>
  </si>
  <si>
    <t>090518-5</t>
  </si>
  <si>
    <t>090518-6</t>
  </si>
  <si>
    <t>090518-7</t>
  </si>
  <si>
    <t>090518-8</t>
  </si>
  <si>
    <t>090518-9</t>
  </si>
  <si>
    <t>090518-10</t>
  </si>
  <si>
    <t>090518-11</t>
  </si>
  <si>
    <t>090518-12</t>
  </si>
  <si>
    <t>597/592</t>
  </si>
  <si>
    <t>597/597</t>
  </si>
  <si>
    <t>597/591</t>
  </si>
  <si>
    <t>Above Rio Verde</t>
  </si>
  <si>
    <t>597/590</t>
  </si>
  <si>
    <t>090518-13</t>
  </si>
  <si>
    <t>597/593 Duplicate sample</t>
  </si>
  <si>
    <t>597/593  Hi 1245.4 Lo 583.8</t>
  </si>
  <si>
    <t>090718-1</t>
  </si>
  <si>
    <t>55.8/57.4</t>
  </si>
  <si>
    <t>091018-1</t>
  </si>
  <si>
    <t>091018-2</t>
  </si>
  <si>
    <t>091018-3</t>
  </si>
  <si>
    <t>091018-4</t>
  </si>
  <si>
    <t>091018-5</t>
  </si>
  <si>
    <t>091018-6</t>
  </si>
  <si>
    <t>55.8/56.5</t>
  </si>
  <si>
    <t>55.8/56.7</t>
  </si>
  <si>
    <t>55.8/56.6</t>
  </si>
  <si>
    <t>hot,clr,calm</t>
  </si>
  <si>
    <t>hot,clr,breezy</t>
  </si>
  <si>
    <t>55.8/56.2</t>
  </si>
  <si>
    <t>.65 Conv.</t>
  </si>
  <si>
    <t>Smartroll</t>
  </si>
  <si>
    <t>Hanna</t>
  </si>
  <si>
    <t>H198129</t>
  </si>
  <si>
    <t>In Situ</t>
  </si>
  <si>
    <t>clear,calm,warm</t>
  </si>
  <si>
    <t>55.8/55.7</t>
  </si>
  <si>
    <t>55.8/55.3</t>
  </si>
  <si>
    <t>Below Beaver Creek</t>
  </si>
  <si>
    <t>092418-1</t>
  </si>
  <si>
    <t>092418-2</t>
  </si>
  <si>
    <t>calm,sctrd,hot</t>
  </si>
  <si>
    <t>o'cast,shwrs,cool</t>
  </si>
  <si>
    <t>100118-1</t>
  </si>
  <si>
    <t>55.8/55.0 - Tropical storm Rosa due tonorrow. These are pre-storm measurements.</t>
  </si>
  <si>
    <t>100318-1</t>
  </si>
  <si>
    <t>100318-2</t>
  </si>
  <si>
    <t>100318-3</t>
  </si>
  <si>
    <t>Broken, breezy,cool</t>
  </si>
  <si>
    <t>55.8/55.0  - After about 2" of rain in the last 2 days</t>
  </si>
  <si>
    <t>O'Cast,Calm,Cool</t>
  </si>
  <si>
    <t>55.8/55.5 - .25" rain last night</t>
  </si>
  <si>
    <t>O'cast,breezy,cool,lt shwrs</t>
  </si>
  <si>
    <t>O'cast, cool, breezy</t>
  </si>
  <si>
    <t>55.8/56.0 3 days of o'cast leads to low D.O.?</t>
  </si>
  <si>
    <t>O'cast,calm,lt rain,cool</t>
  </si>
  <si>
    <t>Spring Creek</t>
  </si>
  <si>
    <t>O.cast,cold,calm</t>
  </si>
  <si>
    <t>Brkn, cool, breezy</t>
  </si>
  <si>
    <t>5.33/5.51</t>
  </si>
  <si>
    <t>55.8/56.0</t>
  </si>
  <si>
    <t>Clear, cool, calm</t>
  </si>
  <si>
    <t>Clear,cool,breezy</t>
  </si>
  <si>
    <t>Broken,breezy,warm</t>
  </si>
  <si>
    <t>scattered,calm,cool</t>
  </si>
  <si>
    <t>55.8/56.4</t>
  </si>
  <si>
    <t>clear, cool, calm</t>
  </si>
  <si>
    <t>54.4/54.3</t>
  </si>
  <si>
    <t>clear,hot, lt breeze</t>
  </si>
  <si>
    <t>sctrd,warm,breezy</t>
  </si>
  <si>
    <t>569/559  High water, up to 7000 cfs for the last 4 days. Diluted turbidity sample 1:1 twice. E. coloi: 49/48=&gt;2419.6</t>
  </si>
  <si>
    <t>sctrd,cool,calm</t>
  </si>
  <si>
    <t>569/558  ca. 200 CFS</t>
  </si>
  <si>
    <t>brkn,warm,calm, ca. 175 CFS</t>
  </si>
  <si>
    <t>o'cast,windy,stormy ca. 700 CFS</t>
  </si>
  <si>
    <t>569/567 monsoonal last several days</t>
  </si>
  <si>
    <t>569/564 Extreme turbidity. River peaked last night at 2020 CFS</t>
  </si>
  <si>
    <t>AVG E. coli = 8984.0</t>
  </si>
  <si>
    <t>Boulders/Rocky Rapid</t>
  </si>
  <si>
    <t>o'cast,calm,warm, ca. 250CFS</t>
  </si>
  <si>
    <t>54.4/53.6 more silt and sediments from the Rafael Fire came down in the last few days</t>
  </si>
  <si>
    <t>sctrd,calm,warm ca. 390 CFS</t>
  </si>
  <si>
    <t>569/569 dilluted 1:4 for Turbidity and E. coli  This follows thunderstorms last night, bringing light-colored turbidity</t>
  </si>
  <si>
    <t>thin o'cast,cool,calm,ca 10,000 CFS</t>
  </si>
  <si>
    <t>569/578 diluted turbidity 1:4, and E. coli 1:10. Low MPN were 754.6 and 924.9, hi were 1614.0 and 2101.6</t>
  </si>
  <si>
    <t>sctrd,breezy,warm, ca. 750CFS</t>
  </si>
  <si>
    <t>569/566</t>
  </si>
  <si>
    <t>sctrd,hot,calm, ca. 88 CFS</t>
  </si>
  <si>
    <t>5.12/5.89</t>
  </si>
  <si>
    <t>o'cast,calm,warm, ~200 CFS</t>
  </si>
  <si>
    <t>54.4/57.5</t>
  </si>
  <si>
    <t xml:space="preserve">brkn,warm,breezy ca. 140 CFS after rain yesterday </t>
  </si>
  <si>
    <t>569/568</t>
  </si>
  <si>
    <t>clr,calm,warm, ca. 72.7 CFS</t>
  </si>
  <si>
    <t>54.4/56.9</t>
  </si>
  <si>
    <t>5.12/5.58</t>
  </si>
  <si>
    <t>clr,breezy,cool, ca. 66.5CFS</t>
  </si>
  <si>
    <t>5.12/5.75</t>
  </si>
  <si>
    <t>clr,calm,cool, ca 70.0 CFS</t>
  </si>
  <si>
    <t>5.12/5.64</t>
  </si>
  <si>
    <t>Phosphate</t>
  </si>
  <si>
    <t>5.12/5.43</t>
  </si>
  <si>
    <t>5.12/5.52</t>
  </si>
  <si>
    <t>cool, o'cast,calm, 71.8 CFS</t>
  </si>
  <si>
    <t>cool, clear,calm, 72.0 CFS</t>
  </si>
  <si>
    <t>55.8/59.5</t>
  </si>
  <si>
    <t>cool, clear, breezy</t>
  </si>
  <si>
    <t>55.8/58.6</t>
  </si>
  <si>
    <t>cool, clear, calm</t>
  </si>
  <si>
    <t>55.8/58.5</t>
  </si>
  <si>
    <t>cool, hi thin o'cast,calm</t>
  </si>
  <si>
    <t>55.8/58.3</t>
  </si>
  <si>
    <t>5.33/5.70</t>
  </si>
  <si>
    <t>5.33/5.72</t>
  </si>
  <si>
    <t>5.33/5.68</t>
  </si>
  <si>
    <t>5.33/5.60</t>
  </si>
  <si>
    <t>5.33/5.59</t>
  </si>
  <si>
    <t>cold, calm, hi thin brkn</t>
  </si>
  <si>
    <t>5.33/5.57</t>
  </si>
  <si>
    <t>5.33/5.54</t>
  </si>
  <si>
    <t>cool, o'cast, calm - T'giving</t>
  </si>
  <si>
    <t>5.33/5.62</t>
  </si>
  <si>
    <t>cool, breezy, clear</t>
  </si>
  <si>
    <t>cool, breezy,o'cast</t>
  </si>
  <si>
    <t>5.33/5.55</t>
  </si>
  <si>
    <t>5.33/5.58</t>
  </si>
  <si>
    <t>5.33/5.64</t>
  </si>
  <si>
    <t>cool,calm,hi broken</t>
  </si>
  <si>
    <t>5.33/5.67</t>
  </si>
  <si>
    <t>5.33/5.7</t>
  </si>
  <si>
    <t>5.33/5.65</t>
  </si>
  <si>
    <t>Cold, Clear, Calm</t>
  </si>
  <si>
    <t>5.33/5.53</t>
  </si>
  <si>
    <t>Cool, clear, calm</t>
  </si>
  <si>
    <t>Cold, breezy, O'cast/Brkn, recent rainfall, high flows</t>
  </si>
  <si>
    <t>597/602</t>
  </si>
  <si>
    <t>Cool, calm clear</t>
  </si>
  <si>
    <t>55.8/60.0</t>
  </si>
  <si>
    <t>Cool, calm, clear</t>
  </si>
  <si>
    <t>5.33/5.6 GCU Students tested</t>
  </si>
  <si>
    <t>5.33/5.65 GCU Students tested</t>
  </si>
  <si>
    <t>5.33/5.62 GCU Students tested</t>
  </si>
  <si>
    <t>5.33/5.63 GCU Students tested</t>
  </si>
  <si>
    <t>Below 89a</t>
  </si>
  <si>
    <t>55.8/57.5 GCU Students tested</t>
  </si>
  <si>
    <t>55.8/57.4 GCU Students tested</t>
  </si>
  <si>
    <t>55.8/57.6 GCU Students tested</t>
  </si>
  <si>
    <t>Cool, Calm, hi thin o'cast</t>
  </si>
  <si>
    <t>5.33/5.6</t>
  </si>
  <si>
    <t>5.33/5.63</t>
  </si>
  <si>
    <t>Cool, breezy, sctrd</t>
  </si>
  <si>
    <t>Cold, breezy, clear - flooded in last 4 days</t>
  </si>
  <si>
    <t>55.8/57.7</t>
  </si>
  <si>
    <t>cool, o'cast,calm</t>
  </si>
  <si>
    <t>5.33/5.69</t>
  </si>
  <si>
    <t xml:space="preserve">cool,o'cast,calm. Diluted turb .25; approx. 15,000 CFS </t>
  </si>
  <si>
    <t>cool,calm,brkn,diluted .5</t>
  </si>
  <si>
    <t>597/605</t>
  </si>
  <si>
    <t>cold,o'cast,calm;ca 550CFS</t>
  </si>
  <si>
    <t>597/604</t>
  </si>
  <si>
    <t>cold, o'cast, calm,</t>
  </si>
  <si>
    <t>55.8/57.0</t>
  </si>
  <si>
    <t>55.8/57.2</t>
  </si>
  <si>
    <t>cool, o'cast, calm</t>
  </si>
  <si>
    <t>5.33/5.74</t>
  </si>
  <si>
    <t>Above Brewers Tunnel Dam</t>
  </si>
  <si>
    <t>10.0/9.97  34º47'1.4"N 112º2'59.9"W  GCU students tested and flew</t>
  </si>
  <si>
    <t>Levee Riffle</t>
  </si>
  <si>
    <t>cold,calm,thin o'cast</t>
  </si>
  <si>
    <t>20.0/19.9   34°46'53.5"N  112° 3'0.14"W  GCU students tested and flew</t>
  </si>
  <si>
    <t>Slag Riffle</t>
  </si>
  <si>
    <t>20.0/19.6   34°47'15.30"N 112° 3'15.5"W  GCU students tested and flew</t>
  </si>
  <si>
    <t>20.0/19.4  GCU students tested and flew</t>
  </si>
  <si>
    <t>20.0/19.2  GCU students tested and flew</t>
  </si>
  <si>
    <t>20.0/20.0  GCU students tested and flew</t>
  </si>
  <si>
    <t>20.0/20.1  GCU students tested and flew</t>
  </si>
  <si>
    <t>20.0/20.4  GCU students tested and flew</t>
  </si>
  <si>
    <t>20.0/20.8  GCU students tested and flew</t>
  </si>
  <si>
    <t>20.0/19.8  GCU students tested and flew</t>
  </si>
  <si>
    <t>cool, clear,calm, ca 220 CFS</t>
  </si>
  <si>
    <t>warm,sctrd,calm, ca 1500 CFS</t>
  </si>
  <si>
    <t>597/601</t>
  </si>
  <si>
    <t>cool,calm,o'cast ca. 2500 CFS</t>
  </si>
  <si>
    <t>warm,calm,clear ca. 4000 CFS</t>
  </si>
  <si>
    <t>55.8/57.9</t>
  </si>
  <si>
    <t>warm,clear, cal,, ca. 5000 CFS</t>
  </si>
  <si>
    <t>cool,o'cast,calm  ca. 1280 CFS</t>
  </si>
  <si>
    <t>cool,o'cast,breezy  ca. 1280 CFS</t>
  </si>
  <si>
    <t>55.8/58.2</t>
  </si>
  <si>
    <t>55.8/58.4</t>
  </si>
  <si>
    <t>100/98.4  Grab Sample</t>
  </si>
  <si>
    <t>20/19.9 - Drone Sample</t>
  </si>
  <si>
    <t>cool,breezy,brkn</t>
  </si>
  <si>
    <t>20/20</t>
  </si>
  <si>
    <t>20/20.2</t>
  </si>
  <si>
    <t>20/20.4</t>
  </si>
  <si>
    <t>20/19.8</t>
  </si>
  <si>
    <t>cool, rainy, calm</t>
  </si>
  <si>
    <t>5.33/5.73</t>
  </si>
  <si>
    <t>cool, clam, clear</t>
  </si>
  <si>
    <t>5.33/5.47</t>
  </si>
  <si>
    <t>5.33/5.56</t>
  </si>
  <si>
    <t>5.33/5.46</t>
  </si>
  <si>
    <t>5.33/5.52</t>
  </si>
  <si>
    <t>warm,breezy, clear</t>
  </si>
  <si>
    <t>5.33/5.49</t>
  </si>
  <si>
    <t>5.33/5.50</t>
  </si>
  <si>
    <t>5.33/5.48</t>
  </si>
  <si>
    <t>cool,windy,broken</t>
  </si>
  <si>
    <t>5.33/5.38</t>
  </si>
  <si>
    <t>5.33/5.40</t>
  </si>
  <si>
    <t>5.33/5.42</t>
  </si>
  <si>
    <t>041919-1</t>
  </si>
  <si>
    <t>warm,breeze, clear</t>
  </si>
  <si>
    <t>5.33/5.30</t>
  </si>
  <si>
    <t>5.33/5.36</t>
  </si>
  <si>
    <t>5.33/5.31</t>
  </si>
  <si>
    <t>cool, windy, broken</t>
  </si>
  <si>
    <t>5.33/5.29</t>
  </si>
  <si>
    <t>050619-1</t>
  </si>
  <si>
    <t>warm,windy,o'cast</t>
  </si>
  <si>
    <t>Warm, brkn,breezy</t>
  </si>
  <si>
    <t>SOB</t>
  </si>
  <si>
    <t>Top of TAPCO</t>
  </si>
  <si>
    <t>SANDY BEACH</t>
  </si>
  <si>
    <t>RIFFLE #1</t>
  </si>
  <si>
    <t>1\1</t>
  </si>
  <si>
    <t>ABOVE RIFFLE #2</t>
  </si>
  <si>
    <t>RIFFLE #2</t>
  </si>
  <si>
    <t>BELOW 89A</t>
  </si>
  <si>
    <t>ABOVE OAK CK</t>
  </si>
  <si>
    <t>BELOW OAK CK</t>
  </si>
  <si>
    <t>ROZ PARK</t>
  </si>
  <si>
    <t>Warm,clear,breezy</t>
  </si>
  <si>
    <t>Hot,brkn.breezy</t>
  </si>
  <si>
    <t>060519-1</t>
  </si>
  <si>
    <t>Below Slag Riffle</t>
  </si>
  <si>
    <t>Hot,Breezy,sctrd</t>
  </si>
  <si>
    <t>Warm,breezy,clear</t>
  </si>
  <si>
    <t>hot, lt. breeze, hi thin o'cast</t>
  </si>
  <si>
    <t>5.33/5.27</t>
  </si>
  <si>
    <t>warm, calm, sctrd</t>
  </si>
  <si>
    <t>Warm scrted,breezy</t>
  </si>
  <si>
    <t>5.33/5.28</t>
  </si>
  <si>
    <t>5.33/5.27 Recalibrated and re-measured both pH and O2</t>
  </si>
  <si>
    <t>5.33/5.34</t>
  </si>
  <si>
    <t>warm, breezy,clear</t>
  </si>
  <si>
    <t>5.33/5.26</t>
  </si>
  <si>
    <t>062519-1</t>
  </si>
  <si>
    <t>hot,brkn,windy</t>
  </si>
  <si>
    <t>5.33/5.25</t>
  </si>
  <si>
    <t>5.33/5.20</t>
  </si>
  <si>
    <t>hot,breezy,brkn</t>
  </si>
  <si>
    <t>5.33/5.16</t>
  </si>
  <si>
    <t>hot,breezy,o'cast</t>
  </si>
  <si>
    <t>5.33/5.17</t>
  </si>
  <si>
    <t>hot,sctrd,calm Calibrated and re-tested O2 3 times…</t>
  </si>
  <si>
    <t>5.33/5.14</t>
  </si>
  <si>
    <t>Hot,windy,clear</t>
  </si>
  <si>
    <t>5.33/57.2</t>
  </si>
  <si>
    <t>070319-1</t>
  </si>
  <si>
    <t>Hot,breezy,clear</t>
  </si>
  <si>
    <t>070419-1</t>
  </si>
  <si>
    <t>5.33/5.20 - Lots of  river recreation starting about an hour ago, 1/2 mile upstream.</t>
  </si>
  <si>
    <t>070419-2</t>
  </si>
  <si>
    <t xml:space="preserve">5.33/5.19   Lots of  river recreation </t>
  </si>
  <si>
    <t>070519-1</t>
  </si>
  <si>
    <t xml:space="preserve">5.33/5.01 </t>
  </si>
  <si>
    <t>070519-2</t>
  </si>
  <si>
    <t>hot,windy,clear</t>
  </si>
  <si>
    <t xml:space="preserve">5.33/5.14   Lots of  river recreation </t>
  </si>
  <si>
    <t>070619-1</t>
  </si>
  <si>
    <t>9.6+V1216:V1271</t>
  </si>
  <si>
    <t>5.33/5.21</t>
  </si>
  <si>
    <t>070619-2</t>
  </si>
  <si>
    <t>5.33/5.03  Heavy river recreation today upstream - Tuzu and Tapco</t>
  </si>
  <si>
    <t>070719-1</t>
  </si>
  <si>
    <t>5.33/5.42   Heavy river recreation today upstream - Tuzu and Tapco</t>
  </si>
  <si>
    <t>070819-1</t>
  </si>
  <si>
    <t>5.33/5.44   Very light recreation since 5pm yesterday</t>
  </si>
  <si>
    <t>5.79/5.60</t>
  </si>
  <si>
    <t>5.79/5.53</t>
  </si>
  <si>
    <t>warm,brkn, calm</t>
  </si>
  <si>
    <t>5.79/5.68</t>
  </si>
  <si>
    <t>071819-1</t>
  </si>
  <si>
    <t>072119-1</t>
  </si>
  <si>
    <t>hot, breezy, clear</t>
  </si>
  <si>
    <t>5.79/5.53   Heavy recreation upstream for the last two days</t>
  </si>
  <si>
    <t>hot,breezy,broken</t>
  </si>
  <si>
    <t>5.79/5.61</t>
  </si>
  <si>
    <t>5.79/5.67</t>
  </si>
  <si>
    <t>hot,breezy,sctrd/brkn</t>
  </si>
  <si>
    <t>5.79/5.78</t>
  </si>
  <si>
    <t>5.79/5.58</t>
  </si>
  <si>
    <t>080919-1</t>
  </si>
  <si>
    <t>5.79/5.52</t>
  </si>
  <si>
    <t>5.79/5.72</t>
  </si>
  <si>
    <t>5.79/5.65</t>
  </si>
  <si>
    <t>34°46'53.936" N 112°2'14.228" W   After an extended period of no additional water and considerable evaporation - accounts for high TDS?</t>
  </si>
  <si>
    <t>hot,slight breeze, sctrd</t>
  </si>
  <si>
    <t>5.79/5.70</t>
  </si>
  <si>
    <t>5.79/5.57</t>
  </si>
  <si>
    <t>090319-1</t>
  </si>
  <si>
    <t>hot, calm,sctrd</t>
  </si>
  <si>
    <t>60.5/59.8 Only Bitter Creek flashed on 9/1 at about 5pm</t>
  </si>
  <si>
    <t>5.79/5.64</t>
  </si>
  <si>
    <t>5.79/5.57 some T'storm contribution above the gauge (peaked at 75CFS)</t>
  </si>
  <si>
    <t>5.79/5.69</t>
  </si>
  <si>
    <t>wrm,brzy,clr</t>
  </si>
  <si>
    <t>wrm,tstms,calm</t>
  </si>
  <si>
    <t>5.79/5.73</t>
  </si>
  <si>
    <t>hot,sctrd,brzy</t>
  </si>
  <si>
    <t>cool,calm,o'cast - rainy</t>
  </si>
  <si>
    <t>60.5/61.4 rain last few days, sometimes heavy</t>
  </si>
  <si>
    <t>60.5/61.8</t>
  </si>
  <si>
    <t>5.79/5.39</t>
  </si>
  <si>
    <t>5.79/5.77</t>
  </si>
  <si>
    <t>cool, lt. breeze, clear</t>
  </si>
  <si>
    <t>5.79/5.59</t>
  </si>
  <si>
    <t>cool, windy, clear</t>
  </si>
  <si>
    <t>5.79/5.36</t>
  </si>
  <si>
    <t>5.79/5.34</t>
  </si>
  <si>
    <t>5.79/5.51</t>
  </si>
  <si>
    <t>5.79/5.62</t>
  </si>
  <si>
    <t>5.79/6.19</t>
  </si>
  <si>
    <t>5.79/6.22</t>
  </si>
  <si>
    <t>cool,lt breeze,brkn</t>
  </si>
  <si>
    <t>5.79/6.09</t>
  </si>
  <si>
    <t>5.79/6.15</t>
  </si>
  <si>
    <t>5.79/6.35</t>
  </si>
  <si>
    <t>5.79/6.36</t>
  </si>
  <si>
    <t>cool,calm,hi brkn</t>
  </si>
  <si>
    <t>cold,calm,clear</t>
  </si>
  <si>
    <t>5.79/6.07</t>
  </si>
  <si>
    <t>cold,calm,o'cast</t>
  </si>
  <si>
    <t>5.79/6.14</t>
  </si>
  <si>
    <t>5.79/6.03</t>
  </si>
  <si>
    <t>cold,breezy,sctrd</t>
  </si>
  <si>
    <t>5.79/6.13</t>
  </si>
  <si>
    <t>5.79/6.37</t>
  </si>
  <si>
    <t>cool, lt breeze, sctrd</t>
  </si>
  <si>
    <t>cool, lt. breeze, sctrd</t>
  </si>
  <si>
    <t>cool,thin o'cast, calm</t>
  </si>
  <si>
    <t>5.79/6.16</t>
  </si>
  <si>
    <t>cool,calm,sctrd/brkn</t>
  </si>
  <si>
    <t>5.79/6.07  Peaked at about 200 CFS 36 hours ago --too windy for flying then.</t>
  </si>
  <si>
    <t>5.79/6.26</t>
  </si>
  <si>
    <t>5.79/6.25</t>
  </si>
  <si>
    <t>5.79/6.08</t>
  </si>
  <si>
    <t>warmwindy,sctrd</t>
  </si>
  <si>
    <t>5.79/6.18</t>
  </si>
  <si>
    <t>cool,calm.o'cast</t>
  </si>
  <si>
    <t>cool,calm,o'cast - 1.5" rain last 2 days</t>
  </si>
  <si>
    <t>cool,breezy,o'cast - 1" rain last eve</t>
  </si>
  <si>
    <t>60.5/62.3</t>
  </si>
  <si>
    <t>cool,calm,brkn - rain last night</t>
  </si>
  <si>
    <t>60.5/62.0</t>
  </si>
  <si>
    <t>60.5/62.5</t>
  </si>
  <si>
    <t>60.5/60.9</t>
  </si>
  <si>
    <t>5.79/6.29</t>
  </si>
  <si>
    <t>5.79/6.21</t>
  </si>
  <si>
    <t>Day of Year</t>
  </si>
  <si>
    <t>CFS</t>
  </si>
  <si>
    <t>5.79/6.44</t>
  </si>
  <si>
    <t>Clkdl</t>
  </si>
  <si>
    <t>Guage</t>
  </si>
  <si>
    <t>5.79/5.97</t>
  </si>
  <si>
    <t>TuziRAP</t>
  </si>
  <si>
    <t>Peck's Lake, Spring 1</t>
  </si>
  <si>
    <t>7.79/6.14</t>
  </si>
  <si>
    <t>5.79/6.24</t>
  </si>
  <si>
    <t>5.79/6.05</t>
  </si>
  <si>
    <t>5.79/6.04</t>
  </si>
  <si>
    <t>5.31/5.02</t>
  </si>
  <si>
    <t>5.31/5.01</t>
  </si>
  <si>
    <t>5.31/5.06</t>
  </si>
  <si>
    <t>5.12/5.23</t>
  </si>
  <si>
    <t>5.12/5.08</t>
  </si>
  <si>
    <t>5.12/5.17</t>
  </si>
  <si>
    <t>5.12/5.27</t>
  </si>
  <si>
    <t>5.12/5.18</t>
  </si>
  <si>
    <t>5.12/5.10</t>
  </si>
  <si>
    <t>5.12/5.16</t>
  </si>
  <si>
    <t>54.4/56.3</t>
  </si>
  <si>
    <t>54.4/55.9</t>
  </si>
  <si>
    <t>54.4/50.9</t>
  </si>
  <si>
    <t>5.12/5.11</t>
  </si>
  <si>
    <t>5.12/5.12</t>
  </si>
  <si>
    <t>5.12/5.07</t>
  </si>
  <si>
    <t>5.12/5.13</t>
  </si>
  <si>
    <t>54.4/55.4</t>
  </si>
  <si>
    <t>ca. .5" rain last 24 hrs</t>
  </si>
  <si>
    <t>calm,clr,cool</t>
  </si>
  <si>
    <t>breezy,cool,brkn</t>
  </si>
  <si>
    <t>breezy,cool,sctrd</t>
  </si>
  <si>
    <t>calm,warm,clr</t>
  </si>
  <si>
    <t>breezy,warm,o'cast</t>
  </si>
  <si>
    <t>windy,hot,sctrd</t>
  </si>
  <si>
    <t>windy,warm,clr</t>
  </si>
  <si>
    <t>breezy,hot,sctrd</t>
  </si>
  <si>
    <t>breezy,hot,clr</t>
  </si>
  <si>
    <t>breezy,hot,brkn</t>
  </si>
  <si>
    <t>breezy.hor,sctrd</t>
  </si>
  <si>
    <t>calm,hot,sctrd</t>
  </si>
  <si>
    <t>breezy,hot,hazy</t>
  </si>
  <si>
    <t>windy,hot,clr</t>
  </si>
  <si>
    <t>calm,warm,brkn</t>
  </si>
  <si>
    <t>calm,mild,o'cast</t>
  </si>
  <si>
    <t>breezy,clr,cold</t>
  </si>
  <si>
    <t>breezy,clr,cool</t>
  </si>
  <si>
    <t>calm,clr,warm</t>
  </si>
  <si>
    <t>cool, clr,calm, 65.5 CFS</t>
  </si>
  <si>
    <t>5.12/5.76</t>
  </si>
  <si>
    <t>cool,clear,windy, 66.0 CFS</t>
  </si>
  <si>
    <t>5.12/5.73</t>
  </si>
  <si>
    <t>clr,calm,warm, ca 66.5 CFS</t>
  </si>
  <si>
    <t>5.12/5.33</t>
  </si>
  <si>
    <t>5.12/5.20</t>
  </si>
  <si>
    <t>5.12/5.29</t>
  </si>
  <si>
    <t>5.12/5.38</t>
  </si>
  <si>
    <t>Control sample. Very low E. coli.</t>
  </si>
  <si>
    <t>hot,calm,sctrd, rained .3" last nite</t>
  </si>
  <si>
    <t>54.4/51.4</t>
  </si>
  <si>
    <t>cool,o'cast,calm, rained .67" last evening</t>
  </si>
  <si>
    <t>54.4/55.2  Rain fell below Clarkdale Gauge. Estimated 200-300 CFS flash</t>
  </si>
  <si>
    <t>54.4/54.1 Rained .3" last evening</t>
  </si>
  <si>
    <t>Phosphorus</t>
  </si>
  <si>
    <t>BRKN,breezy,warm, ca. 400 CFS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</si>
</sst>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[$-F800]dddd\,\ mmmm\ dd\,\ yyyy"/>
  </numFmts>
  <fonts count="3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8.5"/>
      <color rgb="FF000000"/>
      <name val="Calibri"/>
      <family val="2"/>
      <charset val="1"/>
      <scheme val="minor"/>
    </font>
    <font>
      <sz val="11"/>
      <color rgb="FF000000"/>
      <name val="Calibri"/>
      <family val="2"/>
      <charset val="1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rgb="FF00B05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8.5"/>
      <color rgb="FF000000"/>
      <name val="Tahoma"/>
      <family val="2"/>
    </font>
    <font>
      <sz val="8.5"/>
      <color rgb="FF000000"/>
      <name val="Calibri"/>
      <family val="2"/>
      <charset val="1"/>
      <scheme val="minor"/>
    </font>
    <font>
      <sz val="11"/>
      <color rgb="FFFF0000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rgb="FF7030A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5" tint="-0.249977111117893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57">
    <xf numFmtId="0" fontId="0" fillId="0" borderId="0" xfId="0"/>
    <xf numFmtId="0" fontId="0" fillId="0" borderId="0" xfId="0" applyAlignment="1">
      <alignment horizontal="center"/>
    </xf>
    <xf numFmtId="165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 applyAlignment="1">
      <alignment horizontal="center"/>
    </xf>
    <xf numFmtId="2" fontId="0" fillId="0" borderId="0" xfId="0" applyNumberFormat="1" applyAlignment="1">
      <alignment horizontal="right"/>
    </xf>
    <xf numFmtId="0" fontId="1" fillId="0" borderId="0" xfId="0" applyFont="1" applyBorder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NumberFormat="1" applyAlignment="1">
      <alignment horizontal="center"/>
    </xf>
    <xf numFmtId="0" fontId="0" fillId="0" borderId="0" xfId="0" applyAlignment="1"/>
    <xf numFmtId="0" fontId="2" fillId="0" borderId="0" xfId="0" applyFont="1" applyBorder="1"/>
    <xf numFmtId="0" fontId="0" fillId="0" borderId="0" xfId="0" applyBorder="1"/>
    <xf numFmtId="0" fontId="9" fillId="0" borderId="0" xfId="0" applyFont="1" applyBorder="1" applyAlignment="1">
      <alignment horizontal="center"/>
    </xf>
    <xf numFmtId="0" fontId="1" fillId="0" borderId="0" xfId="0" applyFont="1" applyBorder="1" applyAlignment="1">
      <alignment horizontal="right"/>
    </xf>
    <xf numFmtId="2" fontId="1" fillId="0" borderId="0" xfId="0" applyNumberFormat="1" applyFont="1" applyBorder="1"/>
    <xf numFmtId="0" fontId="1" fillId="0" borderId="0" xfId="0" applyFont="1" applyBorder="1"/>
    <xf numFmtId="0" fontId="0" fillId="0" borderId="0" xfId="0" applyBorder="1" applyAlignment="1">
      <alignment horizontal="right"/>
    </xf>
    <xf numFmtId="1" fontId="1" fillId="0" borderId="0" xfId="0" applyNumberFormat="1" applyFont="1" applyBorder="1"/>
    <xf numFmtId="0" fontId="1" fillId="0" borderId="0" xfId="0" applyFont="1" applyFill="1" applyBorder="1" applyAlignment="1">
      <alignment horizontal="center"/>
    </xf>
    <xf numFmtId="165" fontId="0" fillId="0" borderId="0" xfId="0" applyNumberFormat="1" applyBorder="1" applyAlignment="1">
      <alignment horizontal="left"/>
    </xf>
    <xf numFmtId="1" fontId="0" fillId="0" borderId="0" xfId="0" applyNumberForma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3" fillId="0" borderId="0" xfId="1" applyBorder="1" applyAlignment="1">
      <alignment horizontal="center"/>
    </xf>
    <xf numFmtId="0" fontId="0" fillId="0" borderId="0" xfId="0" applyBorder="1" applyAlignment="1">
      <alignment horizontal="center"/>
    </xf>
    <xf numFmtId="2" fontId="0" fillId="0" borderId="0" xfId="0" applyNumberFormat="1" applyBorder="1" applyAlignment="1">
      <alignment horizontal="right" vertical="center" wrapText="1"/>
    </xf>
    <xf numFmtId="0" fontId="0" fillId="0" borderId="0" xfId="0" applyBorder="1" applyAlignment="1">
      <alignment horizontal="left"/>
    </xf>
    <xf numFmtId="2" fontId="0" fillId="0" borderId="0" xfId="0" applyNumberFormat="1" applyBorder="1" applyAlignment="1">
      <alignment horizontal="right"/>
    </xf>
    <xf numFmtId="0" fontId="4" fillId="0" borderId="0" xfId="0" applyFont="1" applyBorder="1" applyAlignment="1">
      <alignment horizontal="right" wrapText="1"/>
    </xf>
    <xf numFmtId="0" fontId="6" fillId="0" borderId="0" xfId="0" applyFont="1" applyBorder="1" applyAlignment="1">
      <alignment wrapText="1"/>
    </xf>
    <xf numFmtId="0" fontId="5" fillId="0" borderId="0" xfId="0" applyFont="1" applyBorder="1" applyAlignment="1">
      <alignment wrapText="1"/>
    </xf>
    <xf numFmtId="164" fontId="0" fillId="0" borderId="0" xfId="0" applyNumberFormat="1" applyBorder="1" applyAlignment="1">
      <alignment horizontal="right"/>
    </xf>
    <xf numFmtId="2" fontId="0" fillId="0" borderId="0" xfId="0" applyNumberFormat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165" fontId="0" fillId="0" borderId="0" xfId="0" applyNumberFormat="1" applyBorder="1"/>
    <xf numFmtId="164" fontId="7" fillId="0" borderId="0" xfId="0" applyNumberFormat="1" applyFont="1" applyBorder="1" applyAlignment="1">
      <alignment horizontal="center"/>
    </xf>
    <xf numFmtId="0" fontId="0" fillId="0" borderId="0" xfId="0" applyBorder="1" applyAlignment="1">
      <alignment wrapText="1"/>
    </xf>
    <xf numFmtId="0" fontId="0" fillId="0" borderId="0" xfId="0" applyNumberFormat="1" applyBorder="1"/>
    <xf numFmtId="1" fontId="0" fillId="0" borderId="0" xfId="0" applyNumberFormat="1" applyFill="1" applyBorder="1" applyAlignment="1">
      <alignment horizontal="center"/>
    </xf>
    <xf numFmtId="164" fontId="10" fillId="0" borderId="0" xfId="0" applyNumberFormat="1" applyFont="1" applyAlignment="1">
      <alignment horizontal="center"/>
    </xf>
    <xf numFmtId="0" fontId="0" fillId="2" borderId="0" xfId="0" applyFill="1" applyBorder="1"/>
    <xf numFmtId="0" fontId="0" fillId="3" borderId="0" xfId="0" applyFill="1" applyBorder="1"/>
    <xf numFmtId="0" fontId="7" fillId="0" borderId="0" xfId="0" applyFont="1" applyAlignment="1">
      <alignment horizontal="center"/>
    </xf>
    <xf numFmtId="164" fontId="8" fillId="0" borderId="0" xfId="0" applyNumberFormat="1" applyFont="1" applyBorder="1" applyAlignment="1">
      <alignment horizontal="center"/>
    </xf>
    <xf numFmtId="164" fontId="7" fillId="0" borderId="0" xfId="0" applyNumberFormat="1" applyFont="1" applyAlignment="1">
      <alignment horizontal="center"/>
    </xf>
    <xf numFmtId="165" fontId="0" fillId="0" borderId="0" xfId="0" applyNumberFormat="1" applyFill="1" applyBorder="1" applyAlignment="1">
      <alignment horizontal="left"/>
    </xf>
    <xf numFmtId="0" fontId="0" fillId="0" borderId="0" xfId="0" applyFill="1" applyBorder="1" applyAlignment="1">
      <alignment horizontal="center"/>
    </xf>
    <xf numFmtId="0" fontId="7" fillId="0" borderId="0" xfId="0" applyFont="1" applyAlignment="1">
      <alignment horizontal="left"/>
    </xf>
    <xf numFmtId="164" fontId="11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1" fillId="0" borderId="0" xfId="0" applyFont="1" applyFill="1" applyBorder="1" applyAlignment="1">
      <alignment horizontal="right"/>
    </xf>
    <xf numFmtId="0" fontId="10" fillId="0" borderId="0" xfId="0" applyFont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0" fontId="1" fillId="0" borderId="1" xfId="0" applyFont="1" applyBorder="1" applyAlignment="1"/>
    <xf numFmtId="0" fontId="1" fillId="0" borderId="1" xfId="0" applyFont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2" fontId="12" fillId="0" borderId="0" xfId="0" applyNumberFormat="1" applyFont="1" applyBorder="1"/>
    <xf numFmtId="0" fontId="8" fillId="0" borderId="0" xfId="0" applyFont="1" applyBorder="1" applyAlignment="1">
      <alignment horizontal="right"/>
    </xf>
    <xf numFmtId="0" fontId="8" fillId="0" borderId="0" xfId="0" applyFont="1"/>
    <xf numFmtId="2" fontId="0" fillId="0" borderId="0" xfId="0" applyNumberFormat="1" applyBorder="1"/>
    <xf numFmtId="2" fontId="0" fillId="0" borderId="0" xfId="0" applyNumberFormat="1" applyFont="1" applyBorder="1"/>
    <xf numFmtId="2" fontId="0" fillId="0" borderId="0" xfId="0" applyNumberFormat="1" applyFont="1"/>
    <xf numFmtId="1" fontId="0" fillId="0" borderId="0" xfId="0" applyNumberFormat="1" applyFont="1" applyBorder="1"/>
    <xf numFmtId="0" fontId="1" fillId="0" borderId="0" xfId="0" applyFont="1"/>
    <xf numFmtId="0" fontId="13" fillId="0" borderId="2" xfId="0" applyFont="1" applyBorder="1" applyAlignment="1">
      <alignment horizontal="center"/>
    </xf>
    <xf numFmtId="0" fontId="13" fillId="0" borderId="2" xfId="0" applyFont="1" applyFill="1" applyBorder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165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0" xfId="0" applyNumberFormat="1"/>
    <xf numFmtId="0" fontId="0" fillId="0" borderId="0" xfId="0" applyNumberFormat="1" applyAlignment="1">
      <alignment horizontal="center"/>
    </xf>
    <xf numFmtId="2" fontId="1" fillId="0" borderId="0" xfId="0" applyNumberFormat="1" applyFont="1" applyBorder="1"/>
    <xf numFmtId="165" fontId="0" fillId="0" borderId="0" xfId="0" applyNumberFormat="1" applyFill="1" applyBorder="1" applyAlignment="1">
      <alignment horizontal="left"/>
    </xf>
    <xf numFmtId="164" fontId="8" fillId="0" borderId="0" xfId="0" applyNumberFormat="1" applyFont="1" applyAlignment="1">
      <alignment horizontal="center"/>
    </xf>
    <xf numFmtId="0" fontId="1" fillId="0" borderId="0" xfId="0" applyFont="1"/>
    <xf numFmtId="0" fontId="13" fillId="0" borderId="2" xfId="0" applyFont="1" applyBorder="1" applyAlignment="1">
      <alignment horizontal="center"/>
    </xf>
    <xf numFmtId="164" fontId="0" fillId="0" borderId="0" xfId="0" applyNumberFormat="1" applyFont="1" applyBorder="1" applyAlignment="1">
      <alignment horizontal="right"/>
    </xf>
    <xf numFmtId="164" fontId="0" fillId="0" borderId="0" xfId="0" applyNumberFormat="1" applyFont="1" applyFill="1" applyBorder="1" applyAlignment="1">
      <alignment horizontal="right"/>
    </xf>
    <xf numFmtId="164" fontId="1" fillId="0" borderId="0" xfId="0" applyNumberFormat="1" applyFont="1" applyFill="1" applyBorder="1" applyAlignment="1">
      <alignment horizontal="right"/>
    </xf>
    <xf numFmtId="0" fontId="12" fillId="0" borderId="3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5" fillId="0" borderId="0" xfId="0" applyFont="1"/>
    <xf numFmtId="0" fontId="16" fillId="0" borderId="0" xfId="0" applyFont="1"/>
    <xf numFmtId="0" fontId="7" fillId="0" borderId="0" xfId="0" applyFont="1"/>
    <xf numFmtId="0" fontId="0" fillId="0" borderId="5" xfId="0" applyBorder="1"/>
    <xf numFmtId="164" fontId="0" fillId="0" borderId="5" xfId="0" applyNumberFormat="1" applyBorder="1" applyAlignment="1">
      <alignment horizontal="right"/>
    </xf>
    <xf numFmtId="164" fontId="0" fillId="0" borderId="1" xfId="0" applyNumberFormat="1" applyFont="1" applyBorder="1" applyAlignment="1">
      <alignment horizontal="right"/>
    </xf>
    <xf numFmtId="164" fontId="0" fillId="0" borderId="1" xfId="0" applyNumberFormat="1" applyFont="1" applyFill="1" applyBorder="1" applyAlignment="1">
      <alignment horizontal="right"/>
    </xf>
    <xf numFmtId="164" fontId="1" fillId="0" borderId="1" xfId="0" applyNumberFormat="1" applyFont="1" applyFill="1" applyBorder="1" applyAlignment="1">
      <alignment horizontal="right"/>
    </xf>
    <xf numFmtId="2" fontId="0" fillId="0" borderId="1" xfId="0" applyNumberFormat="1" applyBorder="1"/>
    <xf numFmtId="1" fontId="0" fillId="0" borderId="7" xfId="0" applyNumberFormat="1" applyBorder="1"/>
    <xf numFmtId="0" fontId="0" fillId="0" borderId="7" xfId="0" applyBorder="1"/>
    <xf numFmtId="0" fontId="1" fillId="0" borderId="8" xfId="0" applyFont="1" applyBorder="1" applyAlignment="1">
      <alignment horizontal="right"/>
    </xf>
    <xf numFmtId="0" fontId="1" fillId="0" borderId="8" xfId="0" applyFont="1" applyFill="1" applyBorder="1" applyAlignment="1">
      <alignment horizontal="right"/>
    </xf>
    <xf numFmtId="0" fontId="1" fillId="0" borderId="9" xfId="0" applyFont="1" applyBorder="1" applyAlignment="1">
      <alignment horizontal="right"/>
    </xf>
    <xf numFmtId="0" fontId="1" fillId="0" borderId="9" xfId="0" applyFont="1" applyFill="1" applyBorder="1" applyAlignment="1">
      <alignment horizontal="right"/>
    </xf>
    <xf numFmtId="0" fontId="1" fillId="0" borderId="6" xfId="0" applyFont="1" applyFill="1" applyBorder="1" applyAlignment="1">
      <alignment horizontal="right"/>
    </xf>
    <xf numFmtId="164" fontId="0" fillId="0" borderId="3" xfId="0" applyNumberFormat="1" applyBorder="1" applyAlignment="1">
      <alignment horizontal="right"/>
    </xf>
    <xf numFmtId="0" fontId="0" fillId="0" borderId="3" xfId="0" applyBorder="1" applyAlignment="1">
      <alignment horizontal="right"/>
    </xf>
    <xf numFmtId="164" fontId="14" fillId="0" borderId="1" xfId="0" applyNumberFormat="1" applyFont="1" applyBorder="1" applyAlignment="1">
      <alignment horizontal="right"/>
    </xf>
    <xf numFmtId="0" fontId="0" fillId="0" borderId="4" xfId="0" applyBorder="1"/>
    <xf numFmtId="0" fontId="17" fillId="0" borderId="0" xfId="0" applyFont="1"/>
    <xf numFmtId="164" fontId="17" fillId="0" borderId="0" xfId="0" applyNumberFormat="1" applyFont="1" applyAlignment="1">
      <alignment horizontal="center"/>
    </xf>
    <xf numFmtId="2" fontId="17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165" fontId="17" fillId="0" borderId="0" xfId="0" applyNumberFormat="1" applyFont="1" applyAlignment="1">
      <alignment horizontal="left"/>
    </xf>
    <xf numFmtId="0" fontId="17" fillId="0" borderId="0" xfId="0" applyFont="1" applyAlignment="1">
      <alignment horizontal="left"/>
    </xf>
    <xf numFmtId="165" fontId="0" fillId="0" borderId="0" xfId="0" applyNumberFormat="1" applyFont="1" applyFill="1" applyBorder="1" applyAlignment="1">
      <alignment horizontal="left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left"/>
    </xf>
    <xf numFmtId="164" fontId="0" fillId="0" borderId="0" xfId="0" applyNumberFormat="1" applyFont="1" applyBorder="1"/>
    <xf numFmtId="164" fontId="0" fillId="0" borderId="0" xfId="0" applyNumberFormat="1" applyFont="1"/>
    <xf numFmtId="164" fontId="1" fillId="0" borderId="0" xfId="0" applyNumberFormat="1" applyFont="1" applyBorder="1"/>
    <xf numFmtId="164" fontId="0" fillId="0" borderId="0" xfId="0" applyNumberFormat="1"/>
    <xf numFmtId="164" fontId="0" fillId="0" borderId="0" xfId="0" applyNumberFormat="1" applyBorder="1"/>
    <xf numFmtId="164" fontId="0" fillId="0" borderId="1" xfId="0" applyNumberFormat="1" applyBorder="1"/>
    <xf numFmtId="1" fontId="0" fillId="0" borderId="0" xfId="0" applyNumberFormat="1" applyFont="1"/>
    <xf numFmtId="1" fontId="0" fillId="0" borderId="0" xfId="0" applyNumberFormat="1"/>
    <xf numFmtId="1" fontId="0" fillId="0" borderId="0" xfId="0" applyNumberFormat="1" applyBorder="1"/>
    <xf numFmtId="1" fontId="0" fillId="0" borderId="1" xfId="0" applyNumberFormat="1" applyBorder="1"/>
    <xf numFmtId="164" fontId="7" fillId="0" borderId="0" xfId="0" applyNumberFormat="1" applyFont="1" applyBorder="1"/>
    <xf numFmtId="164" fontId="7" fillId="0" borderId="0" xfId="0" applyNumberFormat="1" applyFont="1"/>
    <xf numFmtId="164" fontId="12" fillId="0" borderId="0" xfId="0" applyNumberFormat="1" applyFont="1" applyBorder="1"/>
    <xf numFmtId="164" fontId="1" fillId="0" borderId="9" xfId="0" applyNumberFormat="1" applyFont="1" applyBorder="1"/>
    <xf numFmtId="164" fontId="0" fillId="0" borderId="9" xfId="0" applyNumberFormat="1" applyBorder="1"/>
    <xf numFmtId="164" fontId="0" fillId="0" borderId="6" xfId="0" applyNumberFormat="1" applyBorder="1"/>
    <xf numFmtId="164" fontId="0" fillId="0" borderId="0" xfId="0" applyNumberFormat="1" applyFont="1" applyAlignment="1">
      <alignment horizontal="center"/>
    </xf>
    <xf numFmtId="2" fontId="0" fillId="0" borderId="0" xfId="0" applyNumberFormat="1" applyFont="1" applyAlignment="1">
      <alignment horizontal="center"/>
    </xf>
    <xf numFmtId="0" fontId="18" fillId="0" borderId="0" xfId="0" applyFont="1"/>
    <xf numFmtId="164" fontId="18" fillId="0" borderId="0" xfId="0" applyNumberFormat="1" applyFont="1" applyAlignment="1">
      <alignment horizontal="center"/>
    </xf>
    <xf numFmtId="2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165" fontId="18" fillId="0" borderId="0" xfId="0" applyNumberFormat="1" applyFont="1" applyAlignment="1">
      <alignment horizontal="left"/>
    </xf>
    <xf numFmtId="0" fontId="18" fillId="0" borderId="0" xfId="0" applyFont="1" applyAlignment="1">
      <alignment horizontal="left"/>
    </xf>
    <xf numFmtId="0" fontId="19" fillId="0" borderId="0" xfId="0" applyFont="1"/>
    <xf numFmtId="164" fontId="19" fillId="0" borderId="0" xfId="0" applyNumberFormat="1" applyFont="1" applyAlignment="1">
      <alignment horizontal="center"/>
    </xf>
    <xf numFmtId="2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165" fontId="19" fillId="0" borderId="0" xfId="0" applyNumberFormat="1" applyFont="1" applyAlignment="1">
      <alignment horizontal="left"/>
    </xf>
    <xf numFmtId="0" fontId="19" fillId="0" borderId="0" xfId="0" applyFont="1" applyAlignment="1">
      <alignment horizontal="left"/>
    </xf>
    <xf numFmtId="0" fontId="0" fillId="0" borderId="0" xfId="0" applyFont="1"/>
    <xf numFmtId="0" fontId="20" fillId="0" borderId="0" xfId="0" applyFont="1"/>
    <xf numFmtId="164" fontId="20" fillId="0" borderId="0" xfId="0" applyNumberFormat="1" applyFont="1" applyAlignment="1">
      <alignment horizontal="center"/>
    </xf>
    <xf numFmtId="2" fontId="20" fillId="0" borderId="0" xfId="0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20" fillId="0" borderId="0" xfId="0" applyNumberFormat="1" applyFont="1" applyAlignment="1">
      <alignment horizontal="left"/>
    </xf>
    <xf numFmtId="0" fontId="20" fillId="0" borderId="0" xfId="0" applyFont="1" applyAlignment="1">
      <alignment horizontal="left"/>
    </xf>
    <xf numFmtId="164" fontId="21" fillId="0" borderId="0" xfId="1" applyNumberFormat="1" applyFont="1" applyAlignment="1">
      <alignment horizontal="center"/>
    </xf>
    <xf numFmtId="165" fontId="0" fillId="0" borderId="0" xfId="0" applyNumberFormat="1" applyFont="1" applyAlignment="1">
      <alignment horizontal="left"/>
    </xf>
    <xf numFmtId="0" fontId="22" fillId="0" borderId="0" xfId="0" applyFont="1"/>
    <xf numFmtId="0" fontId="23" fillId="0" borderId="0" xfId="0" applyFont="1"/>
    <xf numFmtId="0" fontId="24" fillId="0" borderId="0" xfId="1" applyFont="1"/>
    <xf numFmtId="0" fontId="25" fillId="0" borderId="0" xfId="0" applyFont="1" applyBorder="1"/>
    <xf numFmtId="0" fontId="22" fillId="0" borderId="0" xfId="0" applyFont="1" applyBorder="1"/>
    <xf numFmtId="0" fontId="26" fillId="0" borderId="0" xfId="0" applyFont="1" applyBorder="1" applyAlignment="1">
      <alignment horizontal="center"/>
    </xf>
    <xf numFmtId="0" fontId="27" fillId="0" borderId="0" xfId="0" applyFont="1" applyBorder="1"/>
    <xf numFmtId="2" fontId="22" fillId="0" borderId="0" xfId="0" applyNumberFormat="1" applyFont="1" applyAlignment="1">
      <alignment horizontal="right"/>
    </xf>
    <xf numFmtId="0" fontId="27" fillId="0" borderId="0" xfId="0" applyFont="1" applyBorder="1" applyAlignment="1">
      <alignment horizontal="right"/>
    </xf>
    <xf numFmtId="2" fontId="27" fillId="0" borderId="0" xfId="0" applyNumberFormat="1" applyFont="1" applyBorder="1"/>
    <xf numFmtId="0" fontId="22" fillId="0" borderId="0" xfId="0" applyFont="1" applyBorder="1" applyAlignment="1">
      <alignment horizontal="right"/>
    </xf>
    <xf numFmtId="0" fontId="22" fillId="0" borderId="0" xfId="0" applyFont="1" applyBorder="1" applyAlignment="1">
      <alignment horizontal="center"/>
    </xf>
    <xf numFmtId="0" fontId="22" fillId="2" borderId="0" xfId="0" applyFont="1" applyFill="1" applyBorder="1"/>
    <xf numFmtId="0" fontId="22" fillId="3" borderId="0" xfId="0" applyFont="1" applyFill="1" applyBorder="1"/>
    <xf numFmtId="1" fontId="27" fillId="0" borderId="0" xfId="0" applyNumberFormat="1" applyFont="1" applyBorder="1"/>
    <xf numFmtId="2" fontId="28" fillId="0" borderId="0" xfId="0" applyNumberFormat="1" applyFont="1" applyBorder="1"/>
    <xf numFmtId="0" fontId="27" fillId="0" borderId="0" xfId="0" applyFont="1" applyFill="1" applyBorder="1" applyAlignment="1">
      <alignment horizontal="right"/>
    </xf>
    <xf numFmtId="2" fontId="22" fillId="0" borderId="0" xfId="0" applyNumberFormat="1" applyFont="1" applyBorder="1" applyAlignment="1">
      <alignment horizontal="right"/>
    </xf>
    <xf numFmtId="0" fontId="27" fillId="0" borderId="0" xfId="0" applyFont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27" fillId="0" borderId="0" xfId="0" applyFont="1" applyBorder="1" applyAlignment="1"/>
    <xf numFmtId="165" fontId="22" fillId="0" borderId="0" xfId="0" applyNumberFormat="1" applyFont="1" applyBorder="1" applyAlignment="1">
      <alignment horizontal="left"/>
    </xf>
    <xf numFmtId="1" fontId="22" fillId="0" borderId="0" xfId="0" applyNumberFormat="1" applyFont="1" applyBorder="1" applyAlignment="1">
      <alignment horizontal="center"/>
    </xf>
    <xf numFmtId="164" fontId="22" fillId="0" borderId="0" xfId="0" applyNumberFormat="1" applyFont="1" applyBorder="1" applyAlignment="1">
      <alignment horizontal="center"/>
    </xf>
    <xf numFmtId="0" fontId="24" fillId="0" borderId="0" xfId="1" applyFont="1" applyBorder="1" applyAlignment="1">
      <alignment horizontal="center"/>
    </xf>
    <xf numFmtId="0" fontId="22" fillId="0" borderId="0" xfId="0" applyFont="1" applyBorder="1" applyAlignment="1">
      <alignment horizontal="left"/>
    </xf>
    <xf numFmtId="164" fontId="22" fillId="0" borderId="0" xfId="0" applyNumberFormat="1" applyFont="1" applyAlignment="1">
      <alignment horizontal="center"/>
    </xf>
    <xf numFmtId="2" fontId="22" fillId="0" borderId="0" xfId="0" applyNumberFormat="1" applyFont="1" applyAlignment="1">
      <alignment horizontal="right" vertical="center" wrapText="1"/>
    </xf>
    <xf numFmtId="0" fontId="22" fillId="0" borderId="0" xfId="0" applyFont="1" applyAlignment="1">
      <alignment horizontal="right"/>
    </xf>
    <xf numFmtId="0" fontId="29" fillId="0" borderId="0" xfId="0" applyFont="1" applyAlignment="1">
      <alignment horizontal="right" wrapText="1"/>
    </xf>
    <xf numFmtId="0" fontId="30" fillId="0" borderId="0" xfId="0" applyFont="1" applyAlignment="1">
      <alignment wrapText="1"/>
    </xf>
    <xf numFmtId="0" fontId="31" fillId="0" borderId="0" xfId="0" applyFont="1" applyAlignment="1">
      <alignment wrapText="1"/>
    </xf>
    <xf numFmtId="2" fontId="22" fillId="0" borderId="0" xfId="0" applyNumberFormat="1" applyFont="1" applyAlignment="1">
      <alignment horizontal="center"/>
    </xf>
    <xf numFmtId="2" fontId="22" fillId="0" borderId="0" xfId="0" applyNumberFormat="1" applyFont="1"/>
    <xf numFmtId="0" fontId="22" fillId="0" borderId="0" xfId="0" applyFont="1" applyAlignment="1">
      <alignment horizontal="center"/>
    </xf>
    <xf numFmtId="164" fontId="22" fillId="0" borderId="0" xfId="0" applyNumberFormat="1" applyFont="1" applyBorder="1"/>
    <xf numFmtId="164" fontId="22" fillId="0" borderId="0" xfId="0" applyNumberFormat="1" applyFont="1" applyBorder="1" applyAlignment="1">
      <alignment horizontal="right"/>
    </xf>
    <xf numFmtId="2" fontId="22" fillId="0" borderId="0" xfId="0" applyNumberFormat="1" applyFont="1" applyBorder="1" applyAlignment="1">
      <alignment horizontal="center"/>
    </xf>
    <xf numFmtId="0" fontId="22" fillId="0" borderId="0" xfId="0" applyNumberFormat="1" applyFont="1" applyBorder="1" applyAlignment="1">
      <alignment horizontal="center"/>
    </xf>
    <xf numFmtId="164" fontId="32" fillId="0" borderId="0" xfId="0" applyNumberFormat="1" applyFont="1" applyBorder="1" applyAlignment="1">
      <alignment horizontal="center"/>
    </xf>
    <xf numFmtId="0" fontId="22" fillId="0" borderId="0" xfId="0" applyFont="1" applyBorder="1" applyAlignment="1">
      <alignment wrapText="1"/>
    </xf>
    <xf numFmtId="164" fontId="33" fillId="0" borderId="0" xfId="0" applyNumberFormat="1" applyFont="1" applyBorder="1" applyAlignment="1">
      <alignment horizontal="center"/>
    </xf>
    <xf numFmtId="165" fontId="22" fillId="0" borderId="0" xfId="0" applyNumberFormat="1" applyFont="1" applyAlignment="1">
      <alignment horizontal="left"/>
    </xf>
    <xf numFmtId="164" fontId="34" fillId="0" borderId="0" xfId="0" applyNumberFormat="1" applyFont="1" applyBorder="1" applyAlignment="1">
      <alignment horizontal="center"/>
    </xf>
    <xf numFmtId="0" fontId="22" fillId="0" borderId="0" xfId="0" applyNumberFormat="1" applyFont="1" applyBorder="1"/>
    <xf numFmtId="0" fontId="22" fillId="0" borderId="0" xfId="0" applyNumberFormat="1" applyFont="1" applyAlignment="1">
      <alignment horizontal="center"/>
    </xf>
    <xf numFmtId="164" fontId="32" fillId="0" borderId="0" xfId="0" applyNumberFormat="1" applyFont="1" applyAlignment="1">
      <alignment horizontal="center"/>
    </xf>
    <xf numFmtId="0" fontId="22" fillId="0" borderId="0" xfId="0" applyFont="1" applyAlignment="1">
      <alignment horizontal="left"/>
    </xf>
    <xf numFmtId="1" fontId="22" fillId="0" borderId="0" xfId="0" applyNumberFormat="1" applyFont="1" applyFill="1" applyBorder="1" applyAlignment="1">
      <alignment horizontal="center"/>
    </xf>
    <xf numFmtId="0" fontId="22" fillId="0" borderId="0" xfId="0" applyFont="1" applyAlignment="1"/>
    <xf numFmtId="164" fontId="33" fillId="0" borderId="0" xfId="0" applyNumberFormat="1" applyFont="1" applyAlignment="1">
      <alignment horizontal="center"/>
    </xf>
    <xf numFmtId="164" fontId="35" fillId="0" borderId="0" xfId="0" applyNumberFormat="1" applyFont="1" applyAlignment="1">
      <alignment horizontal="center"/>
    </xf>
    <xf numFmtId="164" fontId="34" fillId="0" borderId="0" xfId="0" applyNumberFormat="1" applyFont="1" applyAlignment="1">
      <alignment horizontal="center"/>
    </xf>
    <xf numFmtId="0" fontId="22" fillId="0" borderId="0" xfId="0" applyFont="1" applyFill="1" applyBorder="1" applyAlignment="1">
      <alignment horizontal="center"/>
    </xf>
    <xf numFmtId="165" fontId="22" fillId="0" borderId="0" xfId="0" applyNumberFormat="1" applyFont="1" applyFill="1" applyBorder="1" applyAlignment="1">
      <alignment horizontal="left"/>
    </xf>
    <xf numFmtId="0" fontId="32" fillId="0" borderId="0" xfId="0" applyFont="1" applyAlignment="1">
      <alignment horizontal="left"/>
    </xf>
    <xf numFmtId="0" fontId="34" fillId="0" borderId="0" xfId="0" applyFont="1" applyAlignment="1">
      <alignment horizontal="center"/>
    </xf>
    <xf numFmtId="164" fontId="24" fillId="0" borderId="0" xfId="1" applyNumberFormat="1" applyFont="1" applyAlignment="1">
      <alignment horizontal="center"/>
    </xf>
    <xf numFmtId="0" fontId="0" fillId="0" borderId="0" xfId="0" applyFont="1" applyBorder="1"/>
    <xf numFmtId="0" fontId="0" fillId="0" borderId="0" xfId="0" applyFont="1" applyFill="1" applyBorder="1"/>
    <xf numFmtId="0" fontId="0" fillId="0" borderId="0" xfId="0" applyFont="1" applyBorder="1" applyAlignment="1">
      <alignment horizontal="center"/>
    </xf>
    <xf numFmtId="164" fontId="0" fillId="0" borderId="0" xfId="0" applyNumberFormat="1" applyFont="1" applyBorder="1" applyAlignment="1">
      <alignment horizontal="center"/>
    </xf>
    <xf numFmtId="164" fontId="22" fillId="0" borderId="0" xfId="0" applyNumberFormat="1" applyFont="1"/>
    <xf numFmtId="164" fontId="0" fillId="0" borderId="0" xfId="0" applyNumberFormat="1" applyFont="1" applyFill="1" applyBorder="1" applyAlignment="1">
      <alignment horizontal="center"/>
    </xf>
    <xf numFmtId="164" fontId="22" fillId="0" borderId="0" xfId="0" applyNumberFormat="1" applyFont="1" applyAlignment="1">
      <alignment horizontal="right"/>
    </xf>
    <xf numFmtId="0" fontId="1" fillId="0" borderId="3" xfId="0" applyFont="1" applyFill="1" applyBorder="1" applyAlignment="1">
      <alignment horizontal="right"/>
    </xf>
    <xf numFmtId="0" fontId="1" fillId="0" borderId="5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right"/>
    </xf>
    <xf numFmtId="2" fontId="14" fillId="0" borderId="0" xfId="0" applyNumberFormat="1" applyFont="1" applyBorder="1"/>
    <xf numFmtId="0" fontId="0" fillId="0" borderId="0" xfId="0" applyFont="1" applyAlignment="1">
      <alignment horizontal="right"/>
    </xf>
    <xf numFmtId="0" fontId="22" fillId="0" borderId="0" xfId="0" applyFont="1" applyBorder="1" applyAlignment="1"/>
    <xf numFmtId="165" fontId="22" fillId="0" borderId="0" xfId="0" applyNumberFormat="1" applyFont="1" applyBorder="1" applyAlignment="1"/>
    <xf numFmtId="165" fontId="22" fillId="0" borderId="0" xfId="0" applyNumberFormat="1" applyFont="1" applyFill="1" applyBorder="1" applyAlignment="1"/>
    <xf numFmtId="0" fontId="0" fillId="0" borderId="0" xfId="0" applyFont="1" applyAlignment="1"/>
    <xf numFmtId="164" fontId="8" fillId="0" borderId="0" xfId="0" applyNumberFormat="1" applyFont="1"/>
    <xf numFmtId="0" fontId="1" fillId="0" borderId="0" xfId="0" applyFont="1" applyAlignment="1">
      <alignment horizontal="center"/>
    </xf>
    <xf numFmtId="0" fontId="0" fillId="0" borderId="0" xfId="0" applyNumberFormat="1" applyFon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1" fontId="0" fillId="0" borderId="0" xfId="0" applyNumberFormat="1" applyAlignment="1">
      <alignment horizontal="center"/>
    </xf>
    <xf numFmtId="1" fontId="20" fillId="0" borderId="0" xfId="0" applyNumberFormat="1" applyFont="1" applyAlignment="1">
      <alignment horizontal="center"/>
    </xf>
    <xf numFmtId="1" fontId="0" fillId="0" borderId="0" xfId="0" applyNumberFormat="1" applyFont="1" applyAlignment="1">
      <alignment horizontal="center"/>
    </xf>
    <xf numFmtId="1" fontId="22" fillId="0" borderId="0" xfId="0" applyNumberFormat="1" applyFont="1" applyAlignment="1">
      <alignment horizontal="center"/>
    </xf>
    <xf numFmtId="164" fontId="0" fillId="0" borderId="0" xfId="0" applyNumberFormat="1" applyFont="1" applyAlignment="1">
      <alignment horizontal="center"/>
    </xf>
    <xf numFmtId="2" fontId="0" fillId="0" borderId="0" xfId="0" applyNumberFormat="1" applyFont="1" applyAlignment="1">
      <alignment horizontal="center"/>
    </xf>
    <xf numFmtId="0" fontId="0" fillId="0" borderId="0" xfId="0" applyFont="1"/>
    <xf numFmtId="0" fontId="0" fillId="0" borderId="0" xfId="0" applyFont="1" applyFill="1" applyBorder="1"/>
    <xf numFmtId="1" fontId="0" fillId="0" borderId="0" xfId="0" applyNumberFormat="1" applyFont="1" applyFill="1" applyBorder="1" applyAlignment="1">
      <alignment horizontal="center"/>
    </xf>
    <xf numFmtId="1" fontId="22" fillId="0" borderId="0" xfId="0" applyNumberFormat="1" applyFont="1" applyAlignment="1">
      <alignment horizontal="right"/>
    </xf>
    <xf numFmtId="2" fontId="7" fillId="0" borderId="0" xfId="0" applyNumberFormat="1" applyFont="1"/>
    <xf numFmtId="0" fontId="17" fillId="0" borderId="0" xfId="0" applyFont="1" applyAlignment="1">
      <alignment horizontal="right"/>
    </xf>
    <xf numFmtId="165" fontId="36" fillId="0" borderId="0" xfId="0" applyNumberFormat="1" applyFont="1" applyAlignment="1">
      <alignment horizontal="left"/>
    </xf>
    <xf numFmtId="0" fontId="36" fillId="0" borderId="0" xfId="0" applyFont="1" applyAlignment="1">
      <alignment horizontal="center"/>
    </xf>
    <xf numFmtId="1" fontId="36" fillId="0" borderId="0" xfId="0" applyNumberFormat="1" applyFont="1"/>
    <xf numFmtId="0" fontId="36" fillId="0" borderId="0" xfId="0" applyFont="1" applyAlignment="1">
      <alignment horizontal="left"/>
    </xf>
    <xf numFmtId="0" fontId="36" fillId="0" borderId="0" xfId="0" applyFont="1" applyAlignment="1">
      <alignment horizontal="right"/>
    </xf>
    <xf numFmtId="0" fontId="36" fillId="0" borderId="0" xfId="0" applyFont="1"/>
    <xf numFmtId="164" fontId="36" fillId="0" borderId="0" xfId="0" applyNumberFormat="1" applyFont="1" applyAlignment="1">
      <alignment horizontal="center"/>
    </xf>
    <xf numFmtId="2" fontId="36" fillId="0" borderId="0" xfId="0" applyNumberFormat="1" applyFont="1" applyAlignment="1">
      <alignment horizontal="center"/>
    </xf>
    <xf numFmtId="1" fontId="36" fillId="0" borderId="0" xfId="0" applyNumberFormat="1" applyFont="1" applyAlignment="1">
      <alignment horizontal="center"/>
    </xf>
    <xf numFmtId="164" fontId="17" fillId="0" borderId="0" xfId="0" applyNumberFormat="1" applyFont="1"/>
    <xf numFmtId="1" fontId="7" fillId="0" borderId="0" xfId="0" applyNumberFormat="1" applyFont="1" applyAlignment="1">
      <alignment horizontal="center"/>
    </xf>
    <xf numFmtId="1" fontId="22" fillId="0" borderId="0" xfId="0" applyNumberFormat="1" applyFont="1"/>
    <xf numFmtId="0" fontId="1" fillId="0" borderId="0" xfId="0" applyFont="1" applyFill="1" applyBorder="1"/>
    <xf numFmtId="0" fontId="0" fillId="0" borderId="0" xfId="0" applyFont="1" applyFill="1" applyBorder="1" applyAlignment="1">
      <alignment horizontal="righ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owerPivotData" Target="model/item.data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pH vs Date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-0.24163363954505687"/>
                  <c:y val="-0.1414388305628463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SOB!$A$12:$A$53</c:f>
              <c:numCache>
                <c:formatCode>[$-F800]dddd\,\ mmmm\ dd\,\ yyyy</c:formatCode>
                <c:ptCount val="42"/>
                <c:pt idx="0">
                  <c:v>42884</c:v>
                </c:pt>
                <c:pt idx="1">
                  <c:v>42896</c:v>
                </c:pt>
                <c:pt idx="2">
                  <c:v>42910</c:v>
                </c:pt>
                <c:pt idx="3">
                  <c:v>42933</c:v>
                </c:pt>
                <c:pt idx="4">
                  <c:v>42939</c:v>
                </c:pt>
                <c:pt idx="5">
                  <c:v>42946</c:v>
                </c:pt>
                <c:pt idx="6">
                  <c:v>42952</c:v>
                </c:pt>
                <c:pt idx="7">
                  <c:v>42961</c:v>
                </c:pt>
                <c:pt idx="8">
                  <c:v>42967</c:v>
                </c:pt>
                <c:pt idx="9">
                  <c:v>42975</c:v>
                </c:pt>
                <c:pt idx="10">
                  <c:v>42980</c:v>
                </c:pt>
                <c:pt idx="11">
                  <c:v>42980</c:v>
                </c:pt>
                <c:pt idx="12">
                  <c:v>42994</c:v>
                </c:pt>
                <c:pt idx="13">
                  <c:v>43015</c:v>
                </c:pt>
                <c:pt idx="14">
                  <c:v>43303</c:v>
                </c:pt>
                <c:pt idx="15">
                  <c:v>43348</c:v>
                </c:pt>
                <c:pt idx="16">
                  <c:v>43376</c:v>
                </c:pt>
                <c:pt idx="17">
                  <c:v>43389</c:v>
                </c:pt>
              </c:numCache>
            </c:numRef>
          </c:xVal>
          <c:yVal>
            <c:numRef>
              <c:f>SOB!$R$12:$R$53</c:f>
              <c:numCache>
                <c:formatCode>General</c:formatCode>
                <c:ptCount val="42"/>
                <c:pt idx="0" formatCode="0.00">
                  <c:v>8</c:v>
                </c:pt>
                <c:pt idx="1">
                  <c:v>8.08</c:v>
                </c:pt>
                <c:pt idx="2">
                  <c:v>7.8</c:v>
                </c:pt>
                <c:pt idx="3" formatCode="0.00">
                  <c:v>7.77</c:v>
                </c:pt>
                <c:pt idx="4" formatCode="0.00">
                  <c:v>7.72</c:v>
                </c:pt>
                <c:pt idx="5" formatCode="0.00">
                  <c:v>7.77</c:v>
                </c:pt>
                <c:pt idx="6">
                  <c:v>7.64</c:v>
                </c:pt>
                <c:pt idx="7" formatCode="0.00">
                  <c:v>7.45</c:v>
                </c:pt>
                <c:pt idx="8" formatCode="0.00">
                  <c:v>7.44</c:v>
                </c:pt>
                <c:pt idx="9" formatCode="0.00">
                  <c:v>7.6</c:v>
                </c:pt>
                <c:pt idx="10">
                  <c:v>7.76</c:v>
                </c:pt>
                <c:pt idx="11">
                  <c:v>7.76</c:v>
                </c:pt>
                <c:pt idx="12" formatCode="0.00">
                  <c:v>7.34</c:v>
                </c:pt>
                <c:pt idx="13" formatCode="0.00">
                  <c:v>7.34</c:v>
                </c:pt>
                <c:pt idx="14">
                  <c:v>7.84</c:v>
                </c:pt>
                <c:pt idx="15" formatCode="0.00">
                  <c:v>7.4</c:v>
                </c:pt>
                <c:pt idx="16" formatCode="0.00">
                  <c:v>7.2</c:v>
                </c:pt>
                <c:pt idx="17" formatCode="0.00">
                  <c:v>7.86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058-495F-8676-99AC919BB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2971008"/>
        <c:axId val="572971336"/>
      </c:scatterChart>
      <c:valAx>
        <c:axId val="572971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F800]dddd\,\ mmmm\ dd\,\ 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971336"/>
        <c:crosses val="autoZero"/>
        <c:crossBetween val="midCat"/>
      </c:valAx>
      <c:valAx>
        <c:axId val="572971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971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Water Temperature ºF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Otter!$A$12:$A$1007</c:f>
              <c:numCache>
                <c:formatCode>[$-F800]dddd\,\ mmmm\ dd\,\ yyyy</c:formatCode>
                <c:ptCount val="996"/>
                <c:pt idx="0">
                  <c:v>42797</c:v>
                </c:pt>
                <c:pt idx="1">
                  <c:v>42798</c:v>
                </c:pt>
                <c:pt idx="2">
                  <c:v>42799</c:v>
                </c:pt>
                <c:pt idx="3">
                  <c:v>42800</c:v>
                </c:pt>
                <c:pt idx="4">
                  <c:v>42800</c:v>
                </c:pt>
                <c:pt idx="5">
                  <c:v>42802</c:v>
                </c:pt>
                <c:pt idx="6">
                  <c:v>42803</c:v>
                </c:pt>
                <c:pt idx="7">
                  <c:v>42803</c:v>
                </c:pt>
                <c:pt idx="8">
                  <c:v>42803</c:v>
                </c:pt>
                <c:pt idx="9">
                  <c:v>42803</c:v>
                </c:pt>
                <c:pt idx="10">
                  <c:v>42804</c:v>
                </c:pt>
                <c:pt idx="11">
                  <c:v>42805</c:v>
                </c:pt>
                <c:pt idx="12">
                  <c:v>42805</c:v>
                </c:pt>
                <c:pt idx="13">
                  <c:v>42805</c:v>
                </c:pt>
                <c:pt idx="14">
                  <c:v>42806</c:v>
                </c:pt>
                <c:pt idx="15">
                  <c:v>42806</c:v>
                </c:pt>
                <c:pt idx="16">
                  <c:v>42806</c:v>
                </c:pt>
                <c:pt idx="17">
                  <c:v>42807</c:v>
                </c:pt>
                <c:pt idx="18">
                  <c:v>42807</c:v>
                </c:pt>
                <c:pt idx="19">
                  <c:v>42807</c:v>
                </c:pt>
                <c:pt idx="20">
                  <c:v>42808</c:v>
                </c:pt>
                <c:pt idx="21">
                  <c:v>42808</c:v>
                </c:pt>
                <c:pt idx="22">
                  <c:v>42809</c:v>
                </c:pt>
                <c:pt idx="23">
                  <c:v>42809</c:v>
                </c:pt>
                <c:pt idx="24">
                  <c:v>42809</c:v>
                </c:pt>
                <c:pt idx="25">
                  <c:v>42810</c:v>
                </c:pt>
                <c:pt idx="26">
                  <c:v>42810</c:v>
                </c:pt>
                <c:pt idx="27">
                  <c:v>42810</c:v>
                </c:pt>
                <c:pt idx="28">
                  <c:v>42811</c:v>
                </c:pt>
                <c:pt idx="29">
                  <c:v>42811</c:v>
                </c:pt>
                <c:pt idx="30">
                  <c:v>42812</c:v>
                </c:pt>
                <c:pt idx="31">
                  <c:v>42812</c:v>
                </c:pt>
                <c:pt idx="32">
                  <c:v>42813</c:v>
                </c:pt>
                <c:pt idx="33">
                  <c:v>42813</c:v>
                </c:pt>
                <c:pt idx="34">
                  <c:v>42813</c:v>
                </c:pt>
                <c:pt idx="35">
                  <c:v>42814</c:v>
                </c:pt>
                <c:pt idx="36">
                  <c:v>42814</c:v>
                </c:pt>
                <c:pt idx="37">
                  <c:v>42814</c:v>
                </c:pt>
                <c:pt idx="38">
                  <c:v>42815</c:v>
                </c:pt>
                <c:pt idx="39">
                  <c:v>42815</c:v>
                </c:pt>
                <c:pt idx="40">
                  <c:v>42815</c:v>
                </c:pt>
                <c:pt idx="41">
                  <c:v>42816</c:v>
                </c:pt>
                <c:pt idx="42">
                  <c:v>42816</c:v>
                </c:pt>
                <c:pt idx="43">
                  <c:v>42816</c:v>
                </c:pt>
                <c:pt idx="44">
                  <c:v>42817</c:v>
                </c:pt>
                <c:pt idx="45">
                  <c:v>42817</c:v>
                </c:pt>
                <c:pt idx="46">
                  <c:v>42817</c:v>
                </c:pt>
                <c:pt idx="47">
                  <c:v>42818</c:v>
                </c:pt>
                <c:pt idx="48">
                  <c:v>42818</c:v>
                </c:pt>
                <c:pt idx="49">
                  <c:v>42818</c:v>
                </c:pt>
                <c:pt idx="50">
                  <c:v>42819</c:v>
                </c:pt>
                <c:pt idx="51">
                  <c:v>42819</c:v>
                </c:pt>
                <c:pt idx="52">
                  <c:v>42820</c:v>
                </c:pt>
                <c:pt idx="53">
                  <c:v>42820</c:v>
                </c:pt>
                <c:pt idx="54">
                  <c:v>42821</c:v>
                </c:pt>
                <c:pt idx="55">
                  <c:v>42821</c:v>
                </c:pt>
                <c:pt idx="56">
                  <c:v>42821</c:v>
                </c:pt>
                <c:pt idx="57">
                  <c:v>42822</c:v>
                </c:pt>
                <c:pt idx="58">
                  <c:v>42822</c:v>
                </c:pt>
                <c:pt idx="59">
                  <c:v>42822</c:v>
                </c:pt>
                <c:pt idx="60">
                  <c:v>42823</c:v>
                </c:pt>
                <c:pt idx="61">
                  <c:v>42823</c:v>
                </c:pt>
                <c:pt idx="62">
                  <c:v>42823</c:v>
                </c:pt>
                <c:pt idx="63">
                  <c:v>42824</c:v>
                </c:pt>
                <c:pt idx="64">
                  <c:v>42824</c:v>
                </c:pt>
                <c:pt idx="65">
                  <c:v>42825</c:v>
                </c:pt>
                <c:pt idx="66">
                  <c:v>42825</c:v>
                </c:pt>
                <c:pt idx="67">
                  <c:v>42825</c:v>
                </c:pt>
                <c:pt idx="68">
                  <c:v>42826</c:v>
                </c:pt>
                <c:pt idx="69">
                  <c:v>42826</c:v>
                </c:pt>
                <c:pt idx="70">
                  <c:v>42826</c:v>
                </c:pt>
                <c:pt idx="71">
                  <c:v>42827</c:v>
                </c:pt>
                <c:pt idx="72">
                  <c:v>42827</c:v>
                </c:pt>
                <c:pt idx="73">
                  <c:v>42827</c:v>
                </c:pt>
                <c:pt idx="74">
                  <c:v>42828</c:v>
                </c:pt>
                <c:pt idx="75">
                  <c:v>42828</c:v>
                </c:pt>
                <c:pt idx="76">
                  <c:v>42828</c:v>
                </c:pt>
                <c:pt idx="77">
                  <c:v>42829</c:v>
                </c:pt>
                <c:pt idx="78">
                  <c:v>42829</c:v>
                </c:pt>
                <c:pt idx="79">
                  <c:v>42829</c:v>
                </c:pt>
                <c:pt idx="80">
                  <c:v>42830</c:v>
                </c:pt>
                <c:pt idx="81">
                  <c:v>42831</c:v>
                </c:pt>
                <c:pt idx="82">
                  <c:v>42831</c:v>
                </c:pt>
                <c:pt idx="83">
                  <c:v>42831</c:v>
                </c:pt>
                <c:pt idx="84">
                  <c:v>42832</c:v>
                </c:pt>
                <c:pt idx="85">
                  <c:v>42832</c:v>
                </c:pt>
                <c:pt idx="86">
                  <c:v>42832</c:v>
                </c:pt>
                <c:pt idx="87">
                  <c:v>42833</c:v>
                </c:pt>
                <c:pt idx="88">
                  <c:v>42833</c:v>
                </c:pt>
                <c:pt idx="89">
                  <c:v>42833</c:v>
                </c:pt>
                <c:pt idx="90">
                  <c:v>42834</c:v>
                </c:pt>
                <c:pt idx="91">
                  <c:v>42834</c:v>
                </c:pt>
                <c:pt idx="92">
                  <c:v>42834</c:v>
                </c:pt>
                <c:pt idx="93">
                  <c:v>42835</c:v>
                </c:pt>
                <c:pt idx="94">
                  <c:v>42835</c:v>
                </c:pt>
                <c:pt idx="95">
                  <c:v>42835</c:v>
                </c:pt>
                <c:pt idx="96">
                  <c:v>42835</c:v>
                </c:pt>
                <c:pt idx="97">
                  <c:v>42836</c:v>
                </c:pt>
                <c:pt idx="98">
                  <c:v>42836</c:v>
                </c:pt>
                <c:pt idx="99">
                  <c:v>42836</c:v>
                </c:pt>
                <c:pt idx="100">
                  <c:v>42837</c:v>
                </c:pt>
                <c:pt idx="101">
                  <c:v>42837</c:v>
                </c:pt>
                <c:pt idx="102">
                  <c:v>42837</c:v>
                </c:pt>
                <c:pt idx="103">
                  <c:v>42838</c:v>
                </c:pt>
                <c:pt idx="104">
                  <c:v>42838</c:v>
                </c:pt>
                <c:pt idx="105">
                  <c:v>42838</c:v>
                </c:pt>
                <c:pt idx="106">
                  <c:v>42839</c:v>
                </c:pt>
                <c:pt idx="107">
                  <c:v>42839</c:v>
                </c:pt>
                <c:pt idx="108">
                  <c:v>42839</c:v>
                </c:pt>
                <c:pt idx="109">
                  <c:v>42840</c:v>
                </c:pt>
                <c:pt idx="110">
                  <c:v>42840</c:v>
                </c:pt>
                <c:pt idx="111">
                  <c:v>42840</c:v>
                </c:pt>
                <c:pt idx="112">
                  <c:v>42841</c:v>
                </c:pt>
                <c:pt idx="113">
                  <c:v>42841</c:v>
                </c:pt>
                <c:pt idx="114">
                  <c:v>42841</c:v>
                </c:pt>
                <c:pt idx="115">
                  <c:v>42842</c:v>
                </c:pt>
                <c:pt idx="116">
                  <c:v>42842</c:v>
                </c:pt>
                <c:pt idx="117">
                  <c:v>42842</c:v>
                </c:pt>
                <c:pt idx="118">
                  <c:v>42843</c:v>
                </c:pt>
                <c:pt idx="119">
                  <c:v>42843</c:v>
                </c:pt>
                <c:pt idx="120">
                  <c:v>42843</c:v>
                </c:pt>
                <c:pt idx="121">
                  <c:v>42844</c:v>
                </c:pt>
                <c:pt idx="122">
                  <c:v>42844</c:v>
                </c:pt>
                <c:pt idx="123">
                  <c:v>42844</c:v>
                </c:pt>
                <c:pt idx="124">
                  <c:v>42845</c:v>
                </c:pt>
                <c:pt idx="125">
                  <c:v>42845</c:v>
                </c:pt>
                <c:pt idx="126">
                  <c:v>42845</c:v>
                </c:pt>
                <c:pt idx="127">
                  <c:v>42846</c:v>
                </c:pt>
                <c:pt idx="128">
                  <c:v>42846</c:v>
                </c:pt>
                <c:pt idx="129">
                  <c:v>42846</c:v>
                </c:pt>
                <c:pt idx="130">
                  <c:v>42847</c:v>
                </c:pt>
                <c:pt idx="131">
                  <c:v>42847</c:v>
                </c:pt>
                <c:pt idx="132">
                  <c:v>42847</c:v>
                </c:pt>
                <c:pt idx="133">
                  <c:v>42847</c:v>
                </c:pt>
                <c:pt idx="134">
                  <c:v>42848</c:v>
                </c:pt>
                <c:pt idx="135">
                  <c:v>42848</c:v>
                </c:pt>
                <c:pt idx="136">
                  <c:v>42848</c:v>
                </c:pt>
                <c:pt idx="137">
                  <c:v>42849</c:v>
                </c:pt>
                <c:pt idx="138">
                  <c:v>42849</c:v>
                </c:pt>
                <c:pt idx="139">
                  <c:v>42849</c:v>
                </c:pt>
                <c:pt idx="140">
                  <c:v>42849</c:v>
                </c:pt>
                <c:pt idx="141">
                  <c:v>42850</c:v>
                </c:pt>
                <c:pt idx="142">
                  <c:v>42850</c:v>
                </c:pt>
                <c:pt idx="143">
                  <c:v>42851</c:v>
                </c:pt>
                <c:pt idx="144">
                  <c:v>42851</c:v>
                </c:pt>
                <c:pt idx="145">
                  <c:v>42851</c:v>
                </c:pt>
                <c:pt idx="146">
                  <c:v>42852</c:v>
                </c:pt>
                <c:pt idx="147">
                  <c:v>42852</c:v>
                </c:pt>
                <c:pt idx="148">
                  <c:v>42853</c:v>
                </c:pt>
                <c:pt idx="149">
                  <c:v>42854</c:v>
                </c:pt>
                <c:pt idx="150">
                  <c:v>42854</c:v>
                </c:pt>
                <c:pt idx="151">
                  <c:v>42854</c:v>
                </c:pt>
                <c:pt idx="152">
                  <c:v>42855</c:v>
                </c:pt>
                <c:pt idx="153">
                  <c:v>42855</c:v>
                </c:pt>
                <c:pt idx="154">
                  <c:v>42855</c:v>
                </c:pt>
                <c:pt idx="155">
                  <c:v>42856</c:v>
                </c:pt>
                <c:pt idx="156">
                  <c:v>42856</c:v>
                </c:pt>
                <c:pt idx="157">
                  <c:v>42856</c:v>
                </c:pt>
                <c:pt idx="158">
                  <c:v>42857</c:v>
                </c:pt>
                <c:pt idx="159">
                  <c:v>42857</c:v>
                </c:pt>
                <c:pt idx="160">
                  <c:v>42857</c:v>
                </c:pt>
                <c:pt idx="161">
                  <c:v>42858</c:v>
                </c:pt>
                <c:pt idx="162">
                  <c:v>42858</c:v>
                </c:pt>
                <c:pt idx="163">
                  <c:v>42858</c:v>
                </c:pt>
                <c:pt idx="164">
                  <c:v>42859</c:v>
                </c:pt>
                <c:pt idx="165">
                  <c:v>42859</c:v>
                </c:pt>
                <c:pt idx="166">
                  <c:v>42859</c:v>
                </c:pt>
                <c:pt idx="167">
                  <c:v>42860</c:v>
                </c:pt>
                <c:pt idx="168">
                  <c:v>42860</c:v>
                </c:pt>
                <c:pt idx="169">
                  <c:v>42860</c:v>
                </c:pt>
                <c:pt idx="170">
                  <c:v>42861</c:v>
                </c:pt>
                <c:pt idx="171">
                  <c:v>42861</c:v>
                </c:pt>
                <c:pt idx="172">
                  <c:v>42862</c:v>
                </c:pt>
                <c:pt idx="173">
                  <c:v>42862</c:v>
                </c:pt>
                <c:pt idx="174">
                  <c:v>42862</c:v>
                </c:pt>
                <c:pt idx="175">
                  <c:v>42863</c:v>
                </c:pt>
                <c:pt idx="176">
                  <c:v>42863</c:v>
                </c:pt>
                <c:pt idx="177">
                  <c:v>42863</c:v>
                </c:pt>
                <c:pt idx="178">
                  <c:v>42864</c:v>
                </c:pt>
                <c:pt idx="179">
                  <c:v>42864</c:v>
                </c:pt>
                <c:pt idx="180">
                  <c:v>42864</c:v>
                </c:pt>
                <c:pt idx="181">
                  <c:v>42865</c:v>
                </c:pt>
                <c:pt idx="182">
                  <c:v>42865</c:v>
                </c:pt>
                <c:pt idx="183">
                  <c:v>42866</c:v>
                </c:pt>
                <c:pt idx="184">
                  <c:v>42867</c:v>
                </c:pt>
                <c:pt idx="185">
                  <c:v>42867</c:v>
                </c:pt>
                <c:pt idx="186">
                  <c:v>42868</c:v>
                </c:pt>
                <c:pt idx="187">
                  <c:v>42868</c:v>
                </c:pt>
                <c:pt idx="188">
                  <c:v>42868</c:v>
                </c:pt>
                <c:pt idx="189">
                  <c:v>42869</c:v>
                </c:pt>
                <c:pt idx="190">
                  <c:v>42869</c:v>
                </c:pt>
                <c:pt idx="191">
                  <c:v>42869</c:v>
                </c:pt>
                <c:pt idx="192">
                  <c:v>42870</c:v>
                </c:pt>
                <c:pt idx="193">
                  <c:v>42870</c:v>
                </c:pt>
                <c:pt idx="194">
                  <c:v>42871</c:v>
                </c:pt>
                <c:pt idx="195">
                  <c:v>42871</c:v>
                </c:pt>
                <c:pt idx="196">
                  <c:v>42872</c:v>
                </c:pt>
                <c:pt idx="197">
                  <c:v>42872</c:v>
                </c:pt>
                <c:pt idx="198">
                  <c:v>42873</c:v>
                </c:pt>
                <c:pt idx="199">
                  <c:v>42873</c:v>
                </c:pt>
                <c:pt idx="200">
                  <c:v>42874</c:v>
                </c:pt>
                <c:pt idx="201">
                  <c:v>42874</c:v>
                </c:pt>
                <c:pt idx="202">
                  <c:v>42874</c:v>
                </c:pt>
                <c:pt idx="203">
                  <c:v>42875</c:v>
                </c:pt>
                <c:pt idx="204">
                  <c:v>42875</c:v>
                </c:pt>
                <c:pt idx="205">
                  <c:v>42875</c:v>
                </c:pt>
                <c:pt idx="206">
                  <c:v>42876</c:v>
                </c:pt>
                <c:pt idx="207">
                  <c:v>42876</c:v>
                </c:pt>
                <c:pt idx="208">
                  <c:v>42876</c:v>
                </c:pt>
                <c:pt idx="209">
                  <c:v>42877</c:v>
                </c:pt>
                <c:pt idx="210">
                  <c:v>42877</c:v>
                </c:pt>
                <c:pt idx="211">
                  <c:v>42878</c:v>
                </c:pt>
                <c:pt idx="212">
                  <c:v>42879</c:v>
                </c:pt>
                <c:pt idx="213">
                  <c:v>42879</c:v>
                </c:pt>
                <c:pt idx="214">
                  <c:v>42879</c:v>
                </c:pt>
                <c:pt idx="215">
                  <c:v>42880</c:v>
                </c:pt>
                <c:pt idx="216">
                  <c:v>42880</c:v>
                </c:pt>
                <c:pt idx="217">
                  <c:v>42881</c:v>
                </c:pt>
                <c:pt idx="218">
                  <c:v>42881</c:v>
                </c:pt>
                <c:pt idx="219">
                  <c:v>42882</c:v>
                </c:pt>
                <c:pt idx="220">
                  <c:v>42882</c:v>
                </c:pt>
                <c:pt idx="221">
                  <c:v>42883</c:v>
                </c:pt>
                <c:pt idx="222">
                  <c:v>42883</c:v>
                </c:pt>
                <c:pt idx="223">
                  <c:v>42883</c:v>
                </c:pt>
                <c:pt idx="224">
                  <c:v>42884</c:v>
                </c:pt>
                <c:pt idx="225">
                  <c:v>42886</c:v>
                </c:pt>
                <c:pt idx="226">
                  <c:v>42887</c:v>
                </c:pt>
                <c:pt idx="227">
                  <c:v>42887</c:v>
                </c:pt>
                <c:pt idx="228">
                  <c:v>42887</c:v>
                </c:pt>
                <c:pt idx="229">
                  <c:v>42888</c:v>
                </c:pt>
                <c:pt idx="230">
                  <c:v>42888</c:v>
                </c:pt>
                <c:pt idx="231">
                  <c:v>42888</c:v>
                </c:pt>
                <c:pt idx="232">
                  <c:v>42889</c:v>
                </c:pt>
                <c:pt idx="233">
                  <c:v>42889</c:v>
                </c:pt>
                <c:pt idx="234">
                  <c:v>42890</c:v>
                </c:pt>
                <c:pt idx="235">
                  <c:v>42890</c:v>
                </c:pt>
                <c:pt idx="236">
                  <c:v>42890</c:v>
                </c:pt>
                <c:pt idx="237">
                  <c:v>42891</c:v>
                </c:pt>
                <c:pt idx="238">
                  <c:v>42891</c:v>
                </c:pt>
                <c:pt idx="239">
                  <c:v>42891</c:v>
                </c:pt>
                <c:pt idx="240">
                  <c:v>42892</c:v>
                </c:pt>
                <c:pt idx="241">
                  <c:v>42892</c:v>
                </c:pt>
                <c:pt idx="242">
                  <c:v>42892</c:v>
                </c:pt>
                <c:pt idx="243">
                  <c:v>42893</c:v>
                </c:pt>
                <c:pt idx="244">
                  <c:v>42893</c:v>
                </c:pt>
                <c:pt idx="245">
                  <c:v>42893</c:v>
                </c:pt>
                <c:pt idx="246">
                  <c:v>42894</c:v>
                </c:pt>
                <c:pt idx="247">
                  <c:v>42894</c:v>
                </c:pt>
                <c:pt idx="248">
                  <c:v>42894</c:v>
                </c:pt>
                <c:pt idx="249">
                  <c:v>42895</c:v>
                </c:pt>
                <c:pt idx="250">
                  <c:v>42895</c:v>
                </c:pt>
                <c:pt idx="251">
                  <c:v>42895</c:v>
                </c:pt>
                <c:pt idx="252">
                  <c:v>42896</c:v>
                </c:pt>
                <c:pt idx="253">
                  <c:v>42896</c:v>
                </c:pt>
                <c:pt idx="254">
                  <c:v>42897</c:v>
                </c:pt>
                <c:pt idx="255">
                  <c:v>42897</c:v>
                </c:pt>
                <c:pt idx="256">
                  <c:v>42897</c:v>
                </c:pt>
                <c:pt idx="257">
                  <c:v>42898</c:v>
                </c:pt>
                <c:pt idx="258">
                  <c:v>42899</c:v>
                </c:pt>
                <c:pt idx="259">
                  <c:v>42899</c:v>
                </c:pt>
                <c:pt idx="260">
                  <c:v>42899</c:v>
                </c:pt>
                <c:pt idx="261">
                  <c:v>42900</c:v>
                </c:pt>
                <c:pt idx="262">
                  <c:v>42900</c:v>
                </c:pt>
                <c:pt idx="263">
                  <c:v>42900</c:v>
                </c:pt>
                <c:pt idx="264">
                  <c:v>42901</c:v>
                </c:pt>
                <c:pt idx="265">
                  <c:v>42901</c:v>
                </c:pt>
                <c:pt idx="266">
                  <c:v>42901</c:v>
                </c:pt>
                <c:pt idx="267">
                  <c:v>42902</c:v>
                </c:pt>
                <c:pt idx="268">
                  <c:v>42902</c:v>
                </c:pt>
                <c:pt idx="269">
                  <c:v>42902</c:v>
                </c:pt>
                <c:pt idx="270">
                  <c:v>42903</c:v>
                </c:pt>
                <c:pt idx="271">
                  <c:v>42903</c:v>
                </c:pt>
                <c:pt idx="272">
                  <c:v>42904</c:v>
                </c:pt>
                <c:pt idx="273">
                  <c:v>42904</c:v>
                </c:pt>
                <c:pt idx="274">
                  <c:v>42904</c:v>
                </c:pt>
                <c:pt idx="275">
                  <c:v>42905</c:v>
                </c:pt>
                <c:pt idx="276">
                  <c:v>42905</c:v>
                </c:pt>
                <c:pt idx="277">
                  <c:v>42905</c:v>
                </c:pt>
                <c:pt idx="278">
                  <c:v>42906</c:v>
                </c:pt>
                <c:pt idx="279">
                  <c:v>42906</c:v>
                </c:pt>
                <c:pt idx="280">
                  <c:v>42907</c:v>
                </c:pt>
                <c:pt idx="281">
                  <c:v>42907</c:v>
                </c:pt>
                <c:pt idx="282">
                  <c:v>42908</c:v>
                </c:pt>
                <c:pt idx="283">
                  <c:v>42908</c:v>
                </c:pt>
                <c:pt idx="284">
                  <c:v>42909</c:v>
                </c:pt>
                <c:pt idx="285">
                  <c:v>42909</c:v>
                </c:pt>
                <c:pt idx="286">
                  <c:v>42910</c:v>
                </c:pt>
                <c:pt idx="287">
                  <c:v>42910</c:v>
                </c:pt>
                <c:pt idx="288">
                  <c:v>42910</c:v>
                </c:pt>
                <c:pt idx="289">
                  <c:v>42911</c:v>
                </c:pt>
                <c:pt idx="290">
                  <c:v>42911</c:v>
                </c:pt>
                <c:pt idx="291">
                  <c:v>42911</c:v>
                </c:pt>
                <c:pt idx="292">
                  <c:v>42912</c:v>
                </c:pt>
                <c:pt idx="293">
                  <c:v>42912</c:v>
                </c:pt>
                <c:pt idx="294">
                  <c:v>42912</c:v>
                </c:pt>
                <c:pt idx="295">
                  <c:v>42913</c:v>
                </c:pt>
                <c:pt idx="296">
                  <c:v>42913</c:v>
                </c:pt>
                <c:pt idx="297">
                  <c:v>42913</c:v>
                </c:pt>
                <c:pt idx="298">
                  <c:v>42914</c:v>
                </c:pt>
                <c:pt idx="299">
                  <c:v>42914</c:v>
                </c:pt>
                <c:pt idx="300">
                  <c:v>42916</c:v>
                </c:pt>
                <c:pt idx="301">
                  <c:v>42916</c:v>
                </c:pt>
                <c:pt idx="302">
                  <c:v>42916</c:v>
                </c:pt>
                <c:pt idx="303">
                  <c:v>42917</c:v>
                </c:pt>
                <c:pt idx="304">
                  <c:v>42917</c:v>
                </c:pt>
                <c:pt idx="305">
                  <c:v>42918</c:v>
                </c:pt>
                <c:pt idx="306">
                  <c:v>42918</c:v>
                </c:pt>
                <c:pt idx="307">
                  <c:v>42919</c:v>
                </c:pt>
                <c:pt idx="308">
                  <c:v>42919</c:v>
                </c:pt>
                <c:pt idx="309">
                  <c:v>42920</c:v>
                </c:pt>
                <c:pt idx="310">
                  <c:v>42921</c:v>
                </c:pt>
                <c:pt idx="311">
                  <c:v>42921</c:v>
                </c:pt>
                <c:pt idx="312">
                  <c:v>42922</c:v>
                </c:pt>
                <c:pt idx="313">
                  <c:v>42922</c:v>
                </c:pt>
                <c:pt idx="314">
                  <c:v>42922</c:v>
                </c:pt>
                <c:pt idx="315">
                  <c:v>42923</c:v>
                </c:pt>
                <c:pt idx="316">
                  <c:v>42924</c:v>
                </c:pt>
                <c:pt idx="317">
                  <c:v>42924</c:v>
                </c:pt>
                <c:pt idx="318">
                  <c:v>42925</c:v>
                </c:pt>
                <c:pt idx="319">
                  <c:v>42925</c:v>
                </c:pt>
                <c:pt idx="320">
                  <c:v>42925</c:v>
                </c:pt>
                <c:pt idx="321">
                  <c:v>42926</c:v>
                </c:pt>
                <c:pt idx="322">
                  <c:v>42926</c:v>
                </c:pt>
                <c:pt idx="323">
                  <c:v>42927</c:v>
                </c:pt>
                <c:pt idx="324">
                  <c:v>42927</c:v>
                </c:pt>
                <c:pt idx="325">
                  <c:v>42928</c:v>
                </c:pt>
                <c:pt idx="326">
                  <c:v>42928</c:v>
                </c:pt>
                <c:pt idx="327">
                  <c:v>42929</c:v>
                </c:pt>
                <c:pt idx="328">
                  <c:v>42930</c:v>
                </c:pt>
                <c:pt idx="329">
                  <c:v>42930</c:v>
                </c:pt>
                <c:pt idx="330">
                  <c:v>42931</c:v>
                </c:pt>
                <c:pt idx="331">
                  <c:v>42931</c:v>
                </c:pt>
                <c:pt idx="332">
                  <c:v>42932</c:v>
                </c:pt>
                <c:pt idx="333">
                  <c:v>42932</c:v>
                </c:pt>
                <c:pt idx="334">
                  <c:v>42933</c:v>
                </c:pt>
                <c:pt idx="335">
                  <c:v>42934</c:v>
                </c:pt>
                <c:pt idx="336">
                  <c:v>42934</c:v>
                </c:pt>
                <c:pt idx="337">
                  <c:v>42935</c:v>
                </c:pt>
                <c:pt idx="338">
                  <c:v>42935</c:v>
                </c:pt>
                <c:pt idx="339">
                  <c:v>42936</c:v>
                </c:pt>
                <c:pt idx="340">
                  <c:v>42937</c:v>
                </c:pt>
                <c:pt idx="341">
                  <c:v>42938</c:v>
                </c:pt>
                <c:pt idx="342">
                  <c:v>42938</c:v>
                </c:pt>
                <c:pt idx="343">
                  <c:v>42938</c:v>
                </c:pt>
                <c:pt idx="344">
                  <c:v>42939</c:v>
                </c:pt>
                <c:pt idx="345">
                  <c:v>42939</c:v>
                </c:pt>
                <c:pt idx="346">
                  <c:v>42940</c:v>
                </c:pt>
                <c:pt idx="347">
                  <c:v>42940</c:v>
                </c:pt>
                <c:pt idx="348">
                  <c:v>42940</c:v>
                </c:pt>
                <c:pt idx="349">
                  <c:v>42941</c:v>
                </c:pt>
                <c:pt idx="350">
                  <c:v>42941</c:v>
                </c:pt>
                <c:pt idx="351">
                  <c:v>42942</c:v>
                </c:pt>
                <c:pt idx="352">
                  <c:v>42942</c:v>
                </c:pt>
                <c:pt idx="353">
                  <c:v>42942</c:v>
                </c:pt>
                <c:pt idx="354">
                  <c:v>42943</c:v>
                </c:pt>
                <c:pt idx="355">
                  <c:v>42943</c:v>
                </c:pt>
                <c:pt idx="356">
                  <c:v>42944</c:v>
                </c:pt>
                <c:pt idx="357">
                  <c:v>42944</c:v>
                </c:pt>
                <c:pt idx="358">
                  <c:v>42945</c:v>
                </c:pt>
                <c:pt idx="359">
                  <c:v>42945</c:v>
                </c:pt>
                <c:pt idx="360">
                  <c:v>42946</c:v>
                </c:pt>
                <c:pt idx="361">
                  <c:v>42947</c:v>
                </c:pt>
                <c:pt idx="362">
                  <c:v>42947</c:v>
                </c:pt>
                <c:pt idx="363">
                  <c:v>42948</c:v>
                </c:pt>
                <c:pt idx="364">
                  <c:v>42948</c:v>
                </c:pt>
                <c:pt idx="365">
                  <c:v>42949</c:v>
                </c:pt>
                <c:pt idx="366">
                  <c:v>42949</c:v>
                </c:pt>
                <c:pt idx="367">
                  <c:v>42950</c:v>
                </c:pt>
                <c:pt idx="368">
                  <c:v>42950</c:v>
                </c:pt>
                <c:pt idx="369">
                  <c:v>42950</c:v>
                </c:pt>
                <c:pt idx="370">
                  <c:v>42950</c:v>
                </c:pt>
                <c:pt idx="371">
                  <c:v>42951</c:v>
                </c:pt>
                <c:pt idx="372">
                  <c:v>42951</c:v>
                </c:pt>
                <c:pt idx="373">
                  <c:v>42952</c:v>
                </c:pt>
                <c:pt idx="374">
                  <c:v>42952</c:v>
                </c:pt>
                <c:pt idx="375">
                  <c:v>42953</c:v>
                </c:pt>
                <c:pt idx="376">
                  <c:v>42953</c:v>
                </c:pt>
                <c:pt idx="377">
                  <c:v>42954</c:v>
                </c:pt>
                <c:pt idx="378">
                  <c:v>42954</c:v>
                </c:pt>
                <c:pt idx="379">
                  <c:v>42955</c:v>
                </c:pt>
                <c:pt idx="380">
                  <c:v>42955</c:v>
                </c:pt>
                <c:pt idx="381">
                  <c:v>42956</c:v>
                </c:pt>
                <c:pt idx="382">
                  <c:v>42956</c:v>
                </c:pt>
                <c:pt idx="383">
                  <c:v>42957</c:v>
                </c:pt>
                <c:pt idx="384">
                  <c:v>42959</c:v>
                </c:pt>
                <c:pt idx="385">
                  <c:v>42959</c:v>
                </c:pt>
                <c:pt idx="386">
                  <c:v>42960</c:v>
                </c:pt>
                <c:pt idx="387">
                  <c:v>42960</c:v>
                </c:pt>
                <c:pt idx="388">
                  <c:v>42961</c:v>
                </c:pt>
                <c:pt idx="389">
                  <c:v>42961</c:v>
                </c:pt>
                <c:pt idx="390">
                  <c:v>42962</c:v>
                </c:pt>
                <c:pt idx="391">
                  <c:v>42962</c:v>
                </c:pt>
                <c:pt idx="392">
                  <c:v>42962</c:v>
                </c:pt>
                <c:pt idx="393">
                  <c:v>42963</c:v>
                </c:pt>
                <c:pt idx="394">
                  <c:v>42963</c:v>
                </c:pt>
                <c:pt idx="395">
                  <c:v>42964</c:v>
                </c:pt>
                <c:pt idx="396">
                  <c:v>42964</c:v>
                </c:pt>
                <c:pt idx="397">
                  <c:v>42965</c:v>
                </c:pt>
                <c:pt idx="398">
                  <c:v>42965</c:v>
                </c:pt>
                <c:pt idx="399">
                  <c:v>42966</c:v>
                </c:pt>
                <c:pt idx="400">
                  <c:v>42966</c:v>
                </c:pt>
                <c:pt idx="401">
                  <c:v>42967</c:v>
                </c:pt>
                <c:pt idx="402">
                  <c:v>42968</c:v>
                </c:pt>
                <c:pt idx="403">
                  <c:v>42968</c:v>
                </c:pt>
                <c:pt idx="404">
                  <c:v>42969</c:v>
                </c:pt>
                <c:pt idx="405">
                  <c:v>42969</c:v>
                </c:pt>
                <c:pt idx="406">
                  <c:v>42972</c:v>
                </c:pt>
                <c:pt idx="407">
                  <c:v>42973</c:v>
                </c:pt>
                <c:pt idx="408">
                  <c:v>42974</c:v>
                </c:pt>
                <c:pt idx="409">
                  <c:v>42975</c:v>
                </c:pt>
                <c:pt idx="410">
                  <c:v>42975</c:v>
                </c:pt>
                <c:pt idx="411">
                  <c:v>42976</c:v>
                </c:pt>
                <c:pt idx="412">
                  <c:v>42976</c:v>
                </c:pt>
                <c:pt idx="413">
                  <c:v>42977</c:v>
                </c:pt>
                <c:pt idx="414">
                  <c:v>42977</c:v>
                </c:pt>
                <c:pt idx="415">
                  <c:v>42978</c:v>
                </c:pt>
                <c:pt idx="416">
                  <c:v>42979</c:v>
                </c:pt>
                <c:pt idx="417">
                  <c:v>42979</c:v>
                </c:pt>
                <c:pt idx="418">
                  <c:v>42980</c:v>
                </c:pt>
                <c:pt idx="419">
                  <c:v>42981</c:v>
                </c:pt>
                <c:pt idx="420">
                  <c:v>42981</c:v>
                </c:pt>
                <c:pt idx="421">
                  <c:v>42982</c:v>
                </c:pt>
                <c:pt idx="422">
                  <c:v>42983</c:v>
                </c:pt>
                <c:pt idx="423">
                  <c:v>42984</c:v>
                </c:pt>
                <c:pt idx="424">
                  <c:v>42984</c:v>
                </c:pt>
                <c:pt idx="425">
                  <c:v>42985</c:v>
                </c:pt>
                <c:pt idx="426">
                  <c:v>42985</c:v>
                </c:pt>
                <c:pt idx="427">
                  <c:v>42986</c:v>
                </c:pt>
                <c:pt idx="428">
                  <c:v>42986</c:v>
                </c:pt>
                <c:pt idx="429">
                  <c:v>42987</c:v>
                </c:pt>
                <c:pt idx="430">
                  <c:v>42988</c:v>
                </c:pt>
                <c:pt idx="431">
                  <c:v>42988</c:v>
                </c:pt>
                <c:pt idx="432">
                  <c:v>42989</c:v>
                </c:pt>
                <c:pt idx="433">
                  <c:v>42989</c:v>
                </c:pt>
                <c:pt idx="434">
                  <c:v>42990</c:v>
                </c:pt>
                <c:pt idx="435">
                  <c:v>42990</c:v>
                </c:pt>
                <c:pt idx="436">
                  <c:v>42991</c:v>
                </c:pt>
                <c:pt idx="437">
                  <c:v>42992</c:v>
                </c:pt>
                <c:pt idx="438">
                  <c:v>42992</c:v>
                </c:pt>
                <c:pt idx="439">
                  <c:v>42993</c:v>
                </c:pt>
                <c:pt idx="440">
                  <c:v>42993</c:v>
                </c:pt>
                <c:pt idx="441">
                  <c:v>42994</c:v>
                </c:pt>
                <c:pt idx="442">
                  <c:v>42994</c:v>
                </c:pt>
                <c:pt idx="443">
                  <c:v>42995</c:v>
                </c:pt>
                <c:pt idx="444">
                  <c:v>42995</c:v>
                </c:pt>
                <c:pt idx="445">
                  <c:v>42996</c:v>
                </c:pt>
                <c:pt idx="446">
                  <c:v>42996</c:v>
                </c:pt>
                <c:pt idx="447">
                  <c:v>42997</c:v>
                </c:pt>
                <c:pt idx="448">
                  <c:v>42997</c:v>
                </c:pt>
                <c:pt idx="449">
                  <c:v>42998</c:v>
                </c:pt>
                <c:pt idx="450">
                  <c:v>42998</c:v>
                </c:pt>
                <c:pt idx="451">
                  <c:v>42999</c:v>
                </c:pt>
                <c:pt idx="452">
                  <c:v>42999</c:v>
                </c:pt>
                <c:pt idx="453">
                  <c:v>43000</c:v>
                </c:pt>
                <c:pt idx="454">
                  <c:v>43000</c:v>
                </c:pt>
                <c:pt idx="455">
                  <c:v>43001</c:v>
                </c:pt>
                <c:pt idx="456">
                  <c:v>43001</c:v>
                </c:pt>
                <c:pt idx="457">
                  <c:v>43002</c:v>
                </c:pt>
                <c:pt idx="458">
                  <c:v>43002</c:v>
                </c:pt>
                <c:pt idx="459">
                  <c:v>43003</c:v>
                </c:pt>
                <c:pt idx="460">
                  <c:v>43004</c:v>
                </c:pt>
                <c:pt idx="461">
                  <c:v>43004</c:v>
                </c:pt>
                <c:pt idx="462">
                  <c:v>43005</c:v>
                </c:pt>
                <c:pt idx="463">
                  <c:v>43006</c:v>
                </c:pt>
                <c:pt idx="464">
                  <c:v>43006</c:v>
                </c:pt>
                <c:pt idx="465">
                  <c:v>43007</c:v>
                </c:pt>
                <c:pt idx="466">
                  <c:v>43007</c:v>
                </c:pt>
                <c:pt idx="467">
                  <c:v>43008</c:v>
                </c:pt>
                <c:pt idx="468">
                  <c:v>43008</c:v>
                </c:pt>
                <c:pt idx="469">
                  <c:v>43009</c:v>
                </c:pt>
                <c:pt idx="470">
                  <c:v>43009</c:v>
                </c:pt>
                <c:pt idx="471">
                  <c:v>43010</c:v>
                </c:pt>
                <c:pt idx="472">
                  <c:v>43011</c:v>
                </c:pt>
                <c:pt idx="473">
                  <c:v>43012</c:v>
                </c:pt>
                <c:pt idx="474">
                  <c:v>43013</c:v>
                </c:pt>
                <c:pt idx="475">
                  <c:v>43013</c:v>
                </c:pt>
                <c:pt idx="476">
                  <c:v>43014</c:v>
                </c:pt>
                <c:pt idx="477">
                  <c:v>43015</c:v>
                </c:pt>
                <c:pt idx="478">
                  <c:v>43015</c:v>
                </c:pt>
                <c:pt idx="479">
                  <c:v>43016</c:v>
                </c:pt>
                <c:pt idx="480">
                  <c:v>43016</c:v>
                </c:pt>
                <c:pt idx="481">
                  <c:v>43017</c:v>
                </c:pt>
                <c:pt idx="482">
                  <c:v>43017</c:v>
                </c:pt>
                <c:pt idx="483">
                  <c:v>43018</c:v>
                </c:pt>
                <c:pt idx="484">
                  <c:v>43018</c:v>
                </c:pt>
                <c:pt idx="485">
                  <c:v>43019</c:v>
                </c:pt>
                <c:pt idx="486">
                  <c:v>43019</c:v>
                </c:pt>
                <c:pt idx="487">
                  <c:v>43020</c:v>
                </c:pt>
                <c:pt idx="488">
                  <c:v>43020</c:v>
                </c:pt>
                <c:pt idx="489">
                  <c:v>43021</c:v>
                </c:pt>
                <c:pt idx="490">
                  <c:v>43021</c:v>
                </c:pt>
                <c:pt idx="491">
                  <c:v>43022</c:v>
                </c:pt>
                <c:pt idx="492">
                  <c:v>43022</c:v>
                </c:pt>
                <c:pt idx="493">
                  <c:v>43023</c:v>
                </c:pt>
                <c:pt idx="494">
                  <c:v>43024</c:v>
                </c:pt>
                <c:pt idx="495">
                  <c:v>43024</c:v>
                </c:pt>
                <c:pt idx="496">
                  <c:v>43025</c:v>
                </c:pt>
                <c:pt idx="497">
                  <c:v>43025</c:v>
                </c:pt>
                <c:pt idx="498">
                  <c:v>43026</c:v>
                </c:pt>
                <c:pt idx="499">
                  <c:v>43026</c:v>
                </c:pt>
                <c:pt idx="500">
                  <c:v>43027</c:v>
                </c:pt>
                <c:pt idx="501">
                  <c:v>43027</c:v>
                </c:pt>
                <c:pt idx="502">
                  <c:v>43028</c:v>
                </c:pt>
                <c:pt idx="503">
                  <c:v>43029</c:v>
                </c:pt>
                <c:pt idx="504">
                  <c:v>43030</c:v>
                </c:pt>
                <c:pt idx="505">
                  <c:v>43030</c:v>
                </c:pt>
                <c:pt idx="506">
                  <c:v>43031</c:v>
                </c:pt>
                <c:pt idx="507">
                  <c:v>43031</c:v>
                </c:pt>
                <c:pt idx="508">
                  <c:v>43032</c:v>
                </c:pt>
                <c:pt idx="509">
                  <c:v>43033</c:v>
                </c:pt>
                <c:pt idx="510">
                  <c:v>43034</c:v>
                </c:pt>
                <c:pt idx="511">
                  <c:v>43034</c:v>
                </c:pt>
                <c:pt idx="512">
                  <c:v>43037</c:v>
                </c:pt>
                <c:pt idx="513">
                  <c:v>43038</c:v>
                </c:pt>
                <c:pt idx="514">
                  <c:v>43038</c:v>
                </c:pt>
                <c:pt idx="515">
                  <c:v>43039</c:v>
                </c:pt>
                <c:pt idx="516">
                  <c:v>43040</c:v>
                </c:pt>
                <c:pt idx="517">
                  <c:v>43040</c:v>
                </c:pt>
                <c:pt idx="518">
                  <c:v>43044</c:v>
                </c:pt>
                <c:pt idx="519">
                  <c:v>43045</c:v>
                </c:pt>
                <c:pt idx="520">
                  <c:v>43045</c:v>
                </c:pt>
                <c:pt idx="521">
                  <c:v>43046</c:v>
                </c:pt>
                <c:pt idx="522">
                  <c:v>43046</c:v>
                </c:pt>
                <c:pt idx="523">
                  <c:v>43047</c:v>
                </c:pt>
                <c:pt idx="524">
                  <c:v>43048</c:v>
                </c:pt>
                <c:pt idx="525">
                  <c:v>43049</c:v>
                </c:pt>
                <c:pt idx="526">
                  <c:v>43049</c:v>
                </c:pt>
                <c:pt idx="527">
                  <c:v>43050</c:v>
                </c:pt>
                <c:pt idx="528">
                  <c:v>43051</c:v>
                </c:pt>
                <c:pt idx="529">
                  <c:v>43053</c:v>
                </c:pt>
                <c:pt idx="530">
                  <c:v>43054</c:v>
                </c:pt>
                <c:pt idx="531">
                  <c:v>43054</c:v>
                </c:pt>
                <c:pt idx="532">
                  <c:v>43055</c:v>
                </c:pt>
                <c:pt idx="533">
                  <c:v>43056</c:v>
                </c:pt>
                <c:pt idx="534">
                  <c:v>43060</c:v>
                </c:pt>
                <c:pt idx="535">
                  <c:v>43065</c:v>
                </c:pt>
                <c:pt idx="536">
                  <c:v>43067</c:v>
                </c:pt>
                <c:pt idx="537">
                  <c:v>43067</c:v>
                </c:pt>
                <c:pt idx="538">
                  <c:v>43067</c:v>
                </c:pt>
                <c:pt idx="539">
                  <c:v>43070</c:v>
                </c:pt>
                <c:pt idx="540">
                  <c:v>43071</c:v>
                </c:pt>
                <c:pt idx="541">
                  <c:v>43072</c:v>
                </c:pt>
                <c:pt idx="542">
                  <c:v>43074</c:v>
                </c:pt>
                <c:pt idx="543">
                  <c:v>43077</c:v>
                </c:pt>
                <c:pt idx="544">
                  <c:v>43078</c:v>
                </c:pt>
                <c:pt idx="545">
                  <c:v>43078</c:v>
                </c:pt>
                <c:pt idx="546">
                  <c:v>43079</c:v>
                </c:pt>
                <c:pt idx="547">
                  <c:v>43081</c:v>
                </c:pt>
                <c:pt idx="548">
                  <c:v>43082</c:v>
                </c:pt>
                <c:pt idx="549">
                  <c:v>43084</c:v>
                </c:pt>
                <c:pt idx="550">
                  <c:v>43086</c:v>
                </c:pt>
                <c:pt idx="551">
                  <c:v>43087</c:v>
                </c:pt>
                <c:pt idx="552">
                  <c:v>43088</c:v>
                </c:pt>
                <c:pt idx="553">
                  <c:v>43089</c:v>
                </c:pt>
                <c:pt idx="554">
                  <c:v>43091</c:v>
                </c:pt>
                <c:pt idx="555">
                  <c:v>43093</c:v>
                </c:pt>
                <c:pt idx="556">
                  <c:v>43094</c:v>
                </c:pt>
                <c:pt idx="557">
                  <c:v>43095</c:v>
                </c:pt>
                <c:pt idx="558">
                  <c:v>43096</c:v>
                </c:pt>
                <c:pt idx="559">
                  <c:v>43097</c:v>
                </c:pt>
                <c:pt idx="560">
                  <c:v>43098</c:v>
                </c:pt>
                <c:pt idx="561">
                  <c:v>43099</c:v>
                </c:pt>
                <c:pt idx="562">
                  <c:v>43100</c:v>
                </c:pt>
                <c:pt idx="563">
                  <c:v>43101</c:v>
                </c:pt>
                <c:pt idx="564">
                  <c:v>43101</c:v>
                </c:pt>
                <c:pt idx="565">
                  <c:v>43102</c:v>
                </c:pt>
                <c:pt idx="566">
                  <c:v>43103</c:v>
                </c:pt>
                <c:pt idx="567">
                  <c:v>43104</c:v>
                </c:pt>
                <c:pt idx="568">
                  <c:v>43105</c:v>
                </c:pt>
                <c:pt idx="569">
                  <c:v>43106</c:v>
                </c:pt>
                <c:pt idx="570">
                  <c:v>43107</c:v>
                </c:pt>
                <c:pt idx="571">
                  <c:v>43109</c:v>
                </c:pt>
                <c:pt idx="572">
                  <c:v>43110</c:v>
                </c:pt>
                <c:pt idx="573">
                  <c:v>43112</c:v>
                </c:pt>
                <c:pt idx="574">
                  <c:v>43113</c:v>
                </c:pt>
                <c:pt idx="575">
                  <c:v>43114</c:v>
                </c:pt>
                <c:pt idx="576">
                  <c:v>43115</c:v>
                </c:pt>
                <c:pt idx="577">
                  <c:v>43116</c:v>
                </c:pt>
                <c:pt idx="578">
                  <c:v>43119</c:v>
                </c:pt>
                <c:pt idx="579">
                  <c:v>43120</c:v>
                </c:pt>
                <c:pt idx="580">
                  <c:v>43121</c:v>
                </c:pt>
                <c:pt idx="581">
                  <c:v>43123</c:v>
                </c:pt>
                <c:pt idx="582">
                  <c:v>43124</c:v>
                </c:pt>
                <c:pt idx="583">
                  <c:v>43125</c:v>
                </c:pt>
                <c:pt idx="584">
                  <c:v>43125</c:v>
                </c:pt>
                <c:pt idx="585">
                  <c:v>43126</c:v>
                </c:pt>
                <c:pt idx="586">
                  <c:v>43127</c:v>
                </c:pt>
                <c:pt idx="587">
                  <c:v>43128</c:v>
                </c:pt>
                <c:pt idx="588">
                  <c:v>43129</c:v>
                </c:pt>
                <c:pt idx="589">
                  <c:v>43130</c:v>
                </c:pt>
                <c:pt idx="590">
                  <c:v>43132</c:v>
                </c:pt>
                <c:pt idx="591">
                  <c:v>43133</c:v>
                </c:pt>
                <c:pt idx="592">
                  <c:v>43134</c:v>
                </c:pt>
                <c:pt idx="593">
                  <c:v>43135</c:v>
                </c:pt>
                <c:pt idx="594">
                  <c:v>43136</c:v>
                </c:pt>
                <c:pt idx="595">
                  <c:v>43138</c:v>
                </c:pt>
                <c:pt idx="596">
                  <c:v>43139</c:v>
                </c:pt>
                <c:pt idx="597">
                  <c:v>43145</c:v>
                </c:pt>
                <c:pt idx="598">
                  <c:v>43147</c:v>
                </c:pt>
                <c:pt idx="599">
                  <c:v>43148</c:v>
                </c:pt>
                <c:pt idx="600">
                  <c:v>43151</c:v>
                </c:pt>
                <c:pt idx="601">
                  <c:v>43152</c:v>
                </c:pt>
                <c:pt idx="602">
                  <c:v>43156</c:v>
                </c:pt>
                <c:pt idx="603">
                  <c:v>43161</c:v>
                </c:pt>
                <c:pt idx="604">
                  <c:v>43161</c:v>
                </c:pt>
                <c:pt idx="605">
                  <c:v>43167</c:v>
                </c:pt>
                <c:pt idx="606">
                  <c:v>43168</c:v>
                </c:pt>
                <c:pt idx="607">
                  <c:v>43171</c:v>
                </c:pt>
                <c:pt idx="608">
                  <c:v>43174</c:v>
                </c:pt>
                <c:pt idx="609">
                  <c:v>43178</c:v>
                </c:pt>
                <c:pt idx="610">
                  <c:v>43180</c:v>
                </c:pt>
                <c:pt idx="611">
                  <c:v>43180</c:v>
                </c:pt>
                <c:pt idx="612">
                  <c:v>43181</c:v>
                </c:pt>
                <c:pt idx="613">
                  <c:v>43182</c:v>
                </c:pt>
                <c:pt idx="614">
                  <c:v>43185</c:v>
                </c:pt>
                <c:pt idx="615">
                  <c:v>43188</c:v>
                </c:pt>
                <c:pt idx="616">
                  <c:v>43190</c:v>
                </c:pt>
                <c:pt idx="617">
                  <c:v>43193</c:v>
                </c:pt>
                <c:pt idx="618">
                  <c:v>43194</c:v>
                </c:pt>
                <c:pt idx="619">
                  <c:v>43199</c:v>
                </c:pt>
                <c:pt idx="620">
                  <c:v>43202</c:v>
                </c:pt>
                <c:pt idx="621">
                  <c:v>43213</c:v>
                </c:pt>
                <c:pt idx="622">
                  <c:v>43214</c:v>
                </c:pt>
                <c:pt idx="623">
                  <c:v>43215</c:v>
                </c:pt>
                <c:pt idx="624">
                  <c:v>43221</c:v>
                </c:pt>
                <c:pt idx="625">
                  <c:v>43223</c:v>
                </c:pt>
                <c:pt idx="626">
                  <c:v>43233</c:v>
                </c:pt>
                <c:pt idx="627">
                  <c:v>43237</c:v>
                </c:pt>
                <c:pt idx="628">
                  <c:v>43243</c:v>
                </c:pt>
                <c:pt idx="629">
                  <c:v>43244</c:v>
                </c:pt>
                <c:pt idx="630">
                  <c:v>43245</c:v>
                </c:pt>
                <c:pt idx="631">
                  <c:v>43247</c:v>
                </c:pt>
                <c:pt idx="632">
                  <c:v>43248</c:v>
                </c:pt>
                <c:pt idx="633">
                  <c:v>43249</c:v>
                </c:pt>
                <c:pt idx="634">
                  <c:v>43250</c:v>
                </c:pt>
                <c:pt idx="635">
                  <c:v>43252</c:v>
                </c:pt>
                <c:pt idx="636">
                  <c:v>43253</c:v>
                </c:pt>
                <c:pt idx="637">
                  <c:v>43255</c:v>
                </c:pt>
                <c:pt idx="638">
                  <c:v>43258</c:v>
                </c:pt>
                <c:pt idx="639">
                  <c:v>43264</c:v>
                </c:pt>
                <c:pt idx="640">
                  <c:v>43265</c:v>
                </c:pt>
                <c:pt idx="641">
                  <c:v>43268</c:v>
                </c:pt>
                <c:pt idx="642">
                  <c:v>43279</c:v>
                </c:pt>
                <c:pt idx="643">
                  <c:v>43286</c:v>
                </c:pt>
                <c:pt idx="644">
                  <c:v>43288</c:v>
                </c:pt>
                <c:pt idx="645">
                  <c:v>43297</c:v>
                </c:pt>
                <c:pt idx="646">
                  <c:v>43302</c:v>
                </c:pt>
                <c:pt idx="647">
                  <c:v>43303</c:v>
                </c:pt>
                <c:pt idx="648">
                  <c:v>43304</c:v>
                </c:pt>
                <c:pt idx="649">
                  <c:v>43306</c:v>
                </c:pt>
                <c:pt idx="650">
                  <c:v>43309</c:v>
                </c:pt>
                <c:pt idx="651">
                  <c:v>43310</c:v>
                </c:pt>
                <c:pt idx="652">
                  <c:v>43311</c:v>
                </c:pt>
                <c:pt idx="653">
                  <c:v>43312</c:v>
                </c:pt>
                <c:pt idx="654">
                  <c:v>43316</c:v>
                </c:pt>
                <c:pt idx="655">
                  <c:v>43317</c:v>
                </c:pt>
                <c:pt idx="656">
                  <c:v>43318</c:v>
                </c:pt>
                <c:pt idx="657">
                  <c:v>43319</c:v>
                </c:pt>
                <c:pt idx="658">
                  <c:v>43320</c:v>
                </c:pt>
                <c:pt idx="659">
                  <c:v>43327</c:v>
                </c:pt>
                <c:pt idx="660">
                  <c:v>43328</c:v>
                </c:pt>
                <c:pt idx="661">
                  <c:v>43329</c:v>
                </c:pt>
                <c:pt idx="662">
                  <c:v>43331</c:v>
                </c:pt>
                <c:pt idx="663">
                  <c:v>43332</c:v>
                </c:pt>
                <c:pt idx="664">
                  <c:v>43336</c:v>
                </c:pt>
                <c:pt idx="665">
                  <c:v>43337</c:v>
                </c:pt>
                <c:pt idx="666">
                  <c:v>43338</c:v>
                </c:pt>
                <c:pt idx="667">
                  <c:v>43339</c:v>
                </c:pt>
                <c:pt idx="668">
                  <c:v>43340</c:v>
                </c:pt>
                <c:pt idx="669">
                  <c:v>43341</c:v>
                </c:pt>
                <c:pt idx="670">
                  <c:v>43342</c:v>
                </c:pt>
                <c:pt idx="671">
                  <c:v>43343</c:v>
                </c:pt>
                <c:pt idx="672">
                  <c:v>43347</c:v>
                </c:pt>
                <c:pt idx="673">
                  <c:v>43348</c:v>
                </c:pt>
                <c:pt idx="674">
                  <c:v>43349</c:v>
                </c:pt>
                <c:pt idx="675">
                  <c:v>43350</c:v>
                </c:pt>
                <c:pt idx="676">
                  <c:v>43352</c:v>
                </c:pt>
                <c:pt idx="677">
                  <c:v>43354</c:v>
                </c:pt>
                <c:pt idx="678">
                  <c:v>43355</c:v>
                </c:pt>
                <c:pt idx="679">
                  <c:v>43356</c:v>
                </c:pt>
                <c:pt idx="680">
                  <c:v>43357</c:v>
                </c:pt>
                <c:pt idx="681">
                  <c:v>43361</c:v>
                </c:pt>
                <c:pt idx="682">
                  <c:v>43363</c:v>
                </c:pt>
                <c:pt idx="683">
                  <c:v>43364</c:v>
                </c:pt>
                <c:pt idx="684">
                  <c:v>43367</c:v>
                </c:pt>
                <c:pt idx="685">
                  <c:v>43367</c:v>
                </c:pt>
                <c:pt idx="686">
                  <c:v>43371</c:v>
                </c:pt>
                <c:pt idx="687">
                  <c:v>43374</c:v>
                </c:pt>
                <c:pt idx="688">
                  <c:v>43380</c:v>
                </c:pt>
                <c:pt idx="689">
                  <c:v>43381</c:v>
                </c:pt>
                <c:pt idx="690">
                  <c:v>43383</c:v>
                </c:pt>
                <c:pt idx="691">
                  <c:v>43384</c:v>
                </c:pt>
                <c:pt idx="692">
                  <c:v>43390</c:v>
                </c:pt>
                <c:pt idx="693">
                  <c:v>43391</c:v>
                </c:pt>
                <c:pt idx="694">
                  <c:v>43392</c:v>
                </c:pt>
                <c:pt idx="695">
                  <c:v>43394</c:v>
                </c:pt>
                <c:pt idx="696">
                  <c:v>43395</c:v>
                </c:pt>
                <c:pt idx="697">
                  <c:v>43398</c:v>
                </c:pt>
              </c:numCache>
            </c:numRef>
          </c:cat>
          <c:val>
            <c:numRef>
              <c:f>Otter!$G$12:$G$1007</c:f>
              <c:numCache>
                <c:formatCode>0.0</c:formatCode>
                <c:ptCount val="996"/>
                <c:pt idx="0">
                  <c:v>50</c:v>
                </c:pt>
                <c:pt idx="1">
                  <c:v>48</c:v>
                </c:pt>
                <c:pt idx="2">
                  <c:v>47.6</c:v>
                </c:pt>
                <c:pt idx="3">
                  <c:v>45.9</c:v>
                </c:pt>
                <c:pt idx="4">
                  <c:v>48</c:v>
                </c:pt>
                <c:pt idx="5">
                  <c:v>50.9</c:v>
                </c:pt>
                <c:pt idx="6">
                  <c:v>54.4</c:v>
                </c:pt>
                <c:pt idx="7">
                  <c:v>54.3</c:v>
                </c:pt>
                <c:pt idx="8">
                  <c:v>58.2</c:v>
                </c:pt>
                <c:pt idx="9">
                  <c:v>58.5</c:v>
                </c:pt>
                <c:pt idx="10">
                  <c:v>56.4</c:v>
                </c:pt>
                <c:pt idx="11">
                  <c:v>57.5</c:v>
                </c:pt>
                <c:pt idx="12">
                  <c:v>59.4</c:v>
                </c:pt>
                <c:pt idx="13">
                  <c:v>62</c:v>
                </c:pt>
                <c:pt idx="14">
                  <c:v>56.5</c:v>
                </c:pt>
                <c:pt idx="15">
                  <c:v>62.7</c:v>
                </c:pt>
                <c:pt idx="16">
                  <c:v>63.2</c:v>
                </c:pt>
                <c:pt idx="17">
                  <c:v>56.3</c:v>
                </c:pt>
                <c:pt idx="18">
                  <c:v>64</c:v>
                </c:pt>
                <c:pt idx="19">
                  <c:v>64.7</c:v>
                </c:pt>
                <c:pt idx="20">
                  <c:v>57.1</c:v>
                </c:pt>
                <c:pt idx="21">
                  <c:v>60.9</c:v>
                </c:pt>
                <c:pt idx="22">
                  <c:v>60.2</c:v>
                </c:pt>
                <c:pt idx="23">
                  <c:v>64.2</c:v>
                </c:pt>
                <c:pt idx="24">
                  <c:v>63.7</c:v>
                </c:pt>
                <c:pt idx="25">
                  <c:v>57.3</c:v>
                </c:pt>
                <c:pt idx="26">
                  <c:v>64.400000000000006</c:v>
                </c:pt>
                <c:pt idx="27">
                  <c:v>62.5</c:v>
                </c:pt>
                <c:pt idx="28">
                  <c:v>57.4</c:v>
                </c:pt>
                <c:pt idx="29">
                  <c:v>63.9</c:v>
                </c:pt>
                <c:pt idx="30">
                  <c:v>56.5</c:v>
                </c:pt>
                <c:pt idx="31">
                  <c:v>65.599999999999994</c:v>
                </c:pt>
                <c:pt idx="32">
                  <c:v>57.6</c:v>
                </c:pt>
                <c:pt idx="33">
                  <c:v>65.2</c:v>
                </c:pt>
                <c:pt idx="34">
                  <c:v>64.8</c:v>
                </c:pt>
                <c:pt idx="35">
                  <c:v>58.7</c:v>
                </c:pt>
                <c:pt idx="36">
                  <c:v>68.5</c:v>
                </c:pt>
                <c:pt idx="37">
                  <c:v>65.400000000000006</c:v>
                </c:pt>
                <c:pt idx="38">
                  <c:v>58.8</c:v>
                </c:pt>
                <c:pt idx="39">
                  <c:v>66.3</c:v>
                </c:pt>
                <c:pt idx="40">
                  <c:v>66.2</c:v>
                </c:pt>
                <c:pt idx="41">
                  <c:v>59.5</c:v>
                </c:pt>
                <c:pt idx="42">
                  <c:v>62.4</c:v>
                </c:pt>
                <c:pt idx="43">
                  <c:v>62.2</c:v>
                </c:pt>
                <c:pt idx="44">
                  <c:v>55</c:v>
                </c:pt>
                <c:pt idx="45">
                  <c:v>58.9</c:v>
                </c:pt>
                <c:pt idx="46">
                  <c:v>56.6</c:v>
                </c:pt>
                <c:pt idx="47">
                  <c:v>53.7</c:v>
                </c:pt>
                <c:pt idx="48">
                  <c:v>60.7</c:v>
                </c:pt>
                <c:pt idx="49">
                  <c:v>60.5</c:v>
                </c:pt>
                <c:pt idx="50">
                  <c:v>54.8</c:v>
                </c:pt>
                <c:pt idx="51">
                  <c:v>61.1</c:v>
                </c:pt>
                <c:pt idx="52">
                  <c:v>55.3</c:v>
                </c:pt>
                <c:pt idx="53">
                  <c:v>62.6</c:v>
                </c:pt>
                <c:pt idx="54">
                  <c:v>55.3</c:v>
                </c:pt>
                <c:pt idx="55">
                  <c:v>61.7</c:v>
                </c:pt>
                <c:pt idx="56">
                  <c:v>61.8</c:v>
                </c:pt>
                <c:pt idx="57">
                  <c:v>56</c:v>
                </c:pt>
                <c:pt idx="58">
                  <c:v>60.8</c:v>
                </c:pt>
                <c:pt idx="59">
                  <c:v>60.2</c:v>
                </c:pt>
                <c:pt idx="60">
                  <c:v>56</c:v>
                </c:pt>
                <c:pt idx="61">
                  <c:v>63.7</c:v>
                </c:pt>
                <c:pt idx="62">
                  <c:v>64</c:v>
                </c:pt>
                <c:pt idx="63">
                  <c:v>58.1</c:v>
                </c:pt>
                <c:pt idx="64">
                  <c:v>64.5</c:v>
                </c:pt>
                <c:pt idx="65">
                  <c:v>55.5</c:v>
                </c:pt>
                <c:pt idx="66">
                  <c:v>55.9</c:v>
                </c:pt>
                <c:pt idx="67">
                  <c:v>56.3</c:v>
                </c:pt>
                <c:pt idx="68">
                  <c:v>52.7</c:v>
                </c:pt>
                <c:pt idx="69">
                  <c:v>57.5</c:v>
                </c:pt>
                <c:pt idx="70">
                  <c:v>60.6</c:v>
                </c:pt>
                <c:pt idx="71">
                  <c:v>56</c:v>
                </c:pt>
                <c:pt idx="72">
                  <c:v>62.2</c:v>
                </c:pt>
                <c:pt idx="73">
                  <c:v>64.3</c:v>
                </c:pt>
                <c:pt idx="74">
                  <c:v>59.1</c:v>
                </c:pt>
                <c:pt idx="75">
                  <c:v>64.7</c:v>
                </c:pt>
                <c:pt idx="76">
                  <c:v>63.8</c:v>
                </c:pt>
                <c:pt idx="77">
                  <c:v>58.2</c:v>
                </c:pt>
                <c:pt idx="78">
                  <c:v>60.3</c:v>
                </c:pt>
                <c:pt idx="79">
                  <c:v>60.7</c:v>
                </c:pt>
                <c:pt idx="80">
                  <c:v>55.7</c:v>
                </c:pt>
                <c:pt idx="81">
                  <c:v>57.1</c:v>
                </c:pt>
                <c:pt idx="82">
                  <c:v>70.8</c:v>
                </c:pt>
                <c:pt idx="83">
                  <c:v>65.599999999999994</c:v>
                </c:pt>
                <c:pt idx="84">
                  <c:v>59.1</c:v>
                </c:pt>
                <c:pt idx="85">
                  <c:v>67.7</c:v>
                </c:pt>
                <c:pt idx="86">
                  <c:v>64.400000000000006</c:v>
                </c:pt>
                <c:pt idx="87">
                  <c:v>59.4</c:v>
                </c:pt>
                <c:pt idx="88">
                  <c:v>64.400000000000006</c:v>
                </c:pt>
                <c:pt idx="89">
                  <c:v>63.1</c:v>
                </c:pt>
                <c:pt idx="90">
                  <c:v>59.1</c:v>
                </c:pt>
                <c:pt idx="91">
                  <c:v>62</c:v>
                </c:pt>
                <c:pt idx="92">
                  <c:v>62.4</c:v>
                </c:pt>
                <c:pt idx="93">
                  <c:v>57.7</c:v>
                </c:pt>
                <c:pt idx="94">
                  <c:v>60.9</c:v>
                </c:pt>
                <c:pt idx="95">
                  <c:v>63.3</c:v>
                </c:pt>
                <c:pt idx="96">
                  <c:v>62.6</c:v>
                </c:pt>
                <c:pt idx="97">
                  <c:v>58.5</c:v>
                </c:pt>
                <c:pt idx="98">
                  <c:v>61.7</c:v>
                </c:pt>
                <c:pt idx="99">
                  <c:v>62.7</c:v>
                </c:pt>
                <c:pt idx="100">
                  <c:v>58.2</c:v>
                </c:pt>
                <c:pt idx="101">
                  <c:v>64.2</c:v>
                </c:pt>
                <c:pt idx="102">
                  <c:v>65.900000000000006</c:v>
                </c:pt>
                <c:pt idx="103">
                  <c:v>60</c:v>
                </c:pt>
                <c:pt idx="104">
                  <c:v>65.900000000000006</c:v>
                </c:pt>
                <c:pt idx="105">
                  <c:v>66.599999999999994</c:v>
                </c:pt>
                <c:pt idx="106">
                  <c:v>61.2</c:v>
                </c:pt>
                <c:pt idx="107">
                  <c:v>66.900000000000006</c:v>
                </c:pt>
                <c:pt idx="108">
                  <c:v>66.8</c:v>
                </c:pt>
                <c:pt idx="109">
                  <c:v>59.1</c:v>
                </c:pt>
                <c:pt idx="110">
                  <c:v>67.599999999999994</c:v>
                </c:pt>
                <c:pt idx="111">
                  <c:v>67.2</c:v>
                </c:pt>
                <c:pt idx="112">
                  <c:v>61.5</c:v>
                </c:pt>
                <c:pt idx="113">
                  <c:v>69.5</c:v>
                </c:pt>
                <c:pt idx="114">
                  <c:v>67.8</c:v>
                </c:pt>
                <c:pt idx="115">
                  <c:v>61</c:v>
                </c:pt>
                <c:pt idx="116">
                  <c:v>68.7</c:v>
                </c:pt>
                <c:pt idx="117">
                  <c:v>68.3</c:v>
                </c:pt>
                <c:pt idx="118">
                  <c:v>62.7</c:v>
                </c:pt>
                <c:pt idx="119">
                  <c:v>69.7</c:v>
                </c:pt>
                <c:pt idx="120">
                  <c:v>69</c:v>
                </c:pt>
                <c:pt idx="121">
                  <c:v>62.6</c:v>
                </c:pt>
                <c:pt idx="122">
                  <c:v>69.599999999999994</c:v>
                </c:pt>
                <c:pt idx="123">
                  <c:v>69</c:v>
                </c:pt>
                <c:pt idx="124">
                  <c:v>64.7</c:v>
                </c:pt>
                <c:pt idx="125">
                  <c:v>70.3</c:v>
                </c:pt>
                <c:pt idx="126">
                  <c:v>69.5</c:v>
                </c:pt>
                <c:pt idx="127">
                  <c:v>64.099999999999994</c:v>
                </c:pt>
                <c:pt idx="128">
                  <c:v>70.5</c:v>
                </c:pt>
                <c:pt idx="129">
                  <c:v>68.900000000000006</c:v>
                </c:pt>
                <c:pt idx="130">
                  <c:v>62</c:v>
                </c:pt>
                <c:pt idx="131">
                  <c:v>69.099999999999994</c:v>
                </c:pt>
                <c:pt idx="132">
                  <c:v>70.400000000000006</c:v>
                </c:pt>
                <c:pt idx="133">
                  <c:v>69.599999999999994</c:v>
                </c:pt>
                <c:pt idx="134">
                  <c:v>64.8</c:v>
                </c:pt>
                <c:pt idx="135">
                  <c:v>71.3</c:v>
                </c:pt>
                <c:pt idx="136">
                  <c:v>69.3</c:v>
                </c:pt>
                <c:pt idx="137">
                  <c:v>62.5</c:v>
                </c:pt>
                <c:pt idx="138">
                  <c:v>67.599999999999994</c:v>
                </c:pt>
                <c:pt idx="139">
                  <c:v>69.099999999999994</c:v>
                </c:pt>
                <c:pt idx="140">
                  <c:v>69.3</c:v>
                </c:pt>
                <c:pt idx="141">
                  <c:v>64.7</c:v>
                </c:pt>
                <c:pt idx="142">
                  <c:v>68.3</c:v>
                </c:pt>
                <c:pt idx="143">
                  <c:v>60.1</c:v>
                </c:pt>
                <c:pt idx="144">
                  <c:v>68.400000000000006</c:v>
                </c:pt>
                <c:pt idx="145">
                  <c:v>67.5</c:v>
                </c:pt>
                <c:pt idx="146">
                  <c:v>63.2</c:v>
                </c:pt>
                <c:pt idx="147">
                  <c:v>69.400000000000006</c:v>
                </c:pt>
                <c:pt idx="148">
                  <c:v>60.5</c:v>
                </c:pt>
                <c:pt idx="149">
                  <c:v>58</c:v>
                </c:pt>
                <c:pt idx="150">
                  <c:v>62.1</c:v>
                </c:pt>
                <c:pt idx="151">
                  <c:v>62.5</c:v>
                </c:pt>
                <c:pt idx="152">
                  <c:v>60.1</c:v>
                </c:pt>
                <c:pt idx="153">
                  <c:v>64</c:v>
                </c:pt>
                <c:pt idx="154">
                  <c:v>66.8</c:v>
                </c:pt>
                <c:pt idx="155">
                  <c:v>61.3</c:v>
                </c:pt>
                <c:pt idx="156">
                  <c:v>67.5</c:v>
                </c:pt>
                <c:pt idx="157">
                  <c:v>69.2</c:v>
                </c:pt>
                <c:pt idx="158">
                  <c:v>63</c:v>
                </c:pt>
                <c:pt idx="159">
                  <c:v>70.5</c:v>
                </c:pt>
                <c:pt idx="160">
                  <c:v>74</c:v>
                </c:pt>
                <c:pt idx="161">
                  <c:v>65.2</c:v>
                </c:pt>
                <c:pt idx="162">
                  <c:v>73.599999999999994</c:v>
                </c:pt>
                <c:pt idx="163">
                  <c:v>75.2</c:v>
                </c:pt>
                <c:pt idx="164">
                  <c:v>68</c:v>
                </c:pt>
                <c:pt idx="165">
                  <c:v>73.7</c:v>
                </c:pt>
                <c:pt idx="166">
                  <c:v>76</c:v>
                </c:pt>
                <c:pt idx="167">
                  <c:v>67.8</c:v>
                </c:pt>
                <c:pt idx="168">
                  <c:v>76.5</c:v>
                </c:pt>
                <c:pt idx="169">
                  <c:v>74.7</c:v>
                </c:pt>
                <c:pt idx="170">
                  <c:v>69.599999999999994</c:v>
                </c:pt>
                <c:pt idx="171">
                  <c:v>73.8</c:v>
                </c:pt>
                <c:pt idx="172">
                  <c:v>65.599999999999994</c:v>
                </c:pt>
                <c:pt idx="173">
                  <c:v>69.099999999999994</c:v>
                </c:pt>
                <c:pt idx="174">
                  <c:v>68</c:v>
                </c:pt>
                <c:pt idx="175">
                  <c:v>64</c:v>
                </c:pt>
                <c:pt idx="176">
                  <c:v>69.599999999999994</c:v>
                </c:pt>
                <c:pt idx="177">
                  <c:v>67</c:v>
                </c:pt>
                <c:pt idx="178">
                  <c:v>63.3</c:v>
                </c:pt>
                <c:pt idx="179">
                  <c:v>64.5</c:v>
                </c:pt>
                <c:pt idx="180">
                  <c:v>64.599999999999994</c:v>
                </c:pt>
                <c:pt idx="181">
                  <c:v>60.4</c:v>
                </c:pt>
                <c:pt idx="182">
                  <c:v>63</c:v>
                </c:pt>
                <c:pt idx="183">
                  <c:v>60.2</c:v>
                </c:pt>
                <c:pt idx="184">
                  <c:v>66.400000000000006</c:v>
                </c:pt>
                <c:pt idx="185">
                  <c:v>75.2</c:v>
                </c:pt>
                <c:pt idx="186">
                  <c:v>68.599999999999994</c:v>
                </c:pt>
                <c:pt idx="187">
                  <c:v>73.400000000000006</c:v>
                </c:pt>
                <c:pt idx="188">
                  <c:v>73.599999999999994</c:v>
                </c:pt>
                <c:pt idx="189">
                  <c:v>64.8</c:v>
                </c:pt>
                <c:pt idx="190">
                  <c:v>71.2</c:v>
                </c:pt>
                <c:pt idx="191">
                  <c:v>70.3</c:v>
                </c:pt>
                <c:pt idx="192">
                  <c:v>64.7</c:v>
                </c:pt>
                <c:pt idx="193">
                  <c:v>67.5</c:v>
                </c:pt>
                <c:pt idx="194">
                  <c:v>64.2</c:v>
                </c:pt>
                <c:pt idx="195">
                  <c:v>66</c:v>
                </c:pt>
                <c:pt idx="196">
                  <c:v>62.1</c:v>
                </c:pt>
                <c:pt idx="197">
                  <c:v>66.599999999999994</c:v>
                </c:pt>
                <c:pt idx="198">
                  <c:v>60.1</c:v>
                </c:pt>
                <c:pt idx="199">
                  <c:v>65.400000000000006</c:v>
                </c:pt>
                <c:pt idx="200">
                  <c:v>60.2</c:v>
                </c:pt>
                <c:pt idx="201">
                  <c:v>66.8</c:v>
                </c:pt>
                <c:pt idx="202">
                  <c:v>69.900000000000006</c:v>
                </c:pt>
                <c:pt idx="203">
                  <c:v>63.7</c:v>
                </c:pt>
                <c:pt idx="204">
                  <c:v>72.8</c:v>
                </c:pt>
                <c:pt idx="205">
                  <c:v>71.3</c:v>
                </c:pt>
                <c:pt idx="206">
                  <c:v>66.8</c:v>
                </c:pt>
                <c:pt idx="207">
                  <c:v>76.8</c:v>
                </c:pt>
                <c:pt idx="208">
                  <c:v>74</c:v>
                </c:pt>
                <c:pt idx="209">
                  <c:v>68.2</c:v>
                </c:pt>
                <c:pt idx="210">
                  <c:v>77.5</c:v>
                </c:pt>
                <c:pt idx="211">
                  <c:v>69.7</c:v>
                </c:pt>
                <c:pt idx="212">
                  <c:v>70</c:v>
                </c:pt>
                <c:pt idx="213">
                  <c:v>79.2</c:v>
                </c:pt>
                <c:pt idx="214">
                  <c:v>76.2</c:v>
                </c:pt>
                <c:pt idx="215">
                  <c:v>70.3</c:v>
                </c:pt>
                <c:pt idx="216">
                  <c:v>77.7</c:v>
                </c:pt>
                <c:pt idx="217">
                  <c:v>68.599999999999994</c:v>
                </c:pt>
                <c:pt idx="218">
                  <c:v>75.3</c:v>
                </c:pt>
                <c:pt idx="219">
                  <c:v>68</c:v>
                </c:pt>
                <c:pt idx="220">
                  <c:v>74.599999999999994</c:v>
                </c:pt>
                <c:pt idx="221">
                  <c:v>69.7</c:v>
                </c:pt>
                <c:pt idx="222">
                  <c:v>79</c:v>
                </c:pt>
                <c:pt idx="223">
                  <c:v>80.2</c:v>
                </c:pt>
                <c:pt idx="224">
                  <c:v>69.2</c:v>
                </c:pt>
                <c:pt idx="225">
                  <c:v>74.7</c:v>
                </c:pt>
                <c:pt idx="226">
                  <c:v>70.099999999999994</c:v>
                </c:pt>
                <c:pt idx="227">
                  <c:v>78.099999999999994</c:v>
                </c:pt>
                <c:pt idx="228">
                  <c:v>78.400000000000006</c:v>
                </c:pt>
                <c:pt idx="229">
                  <c:v>71.099999999999994</c:v>
                </c:pt>
                <c:pt idx="230">
                  <c:v>80.5</c:v>
                </c:pt>
                <c:pt idx="231">
                  <c:v>81</c:v>
                </c:pt>
                <c:pt idx="232">
                  <c:v>72.2</c:v>
                </c:pt>
                <c:pt idx="233">
                  <c:v>83.2</c:v>
                </c:pt>
                <c:pt idx="234">
                  <c:v>74</c:v>
                </c:pt>
                <c:pt idx="235">
                  <c:v>81.7</c:v>
                </c:pt>
                <c:pt idx="236">
                  <c:v>82.4</c:v>
                </c:pt>
                <c:pt idx="237">
                  <c:v>73.900000000000006</c:v>
                </c:pt>
                <c:pt idx="238">
                  <c:v>80.8</c:v>
                </c:pt>
                <c:pt idx="239">
                  <c:v>82.1</c:v>
                </c:pt>
                <c:pt idx="240">
                  <c:v>73.400000000000006</c:v>
                </c:pt>
                <c:pt idx="241">
                  <c:v>81.599999999999994</c:v>
                </c:pt>
                <c:pt idx="242">
                  <c:v>82.9</c:v>
                </c:pt>
                <c:pt idx="243">
                  <c:v>73</c:v>
                </c:pt>
                <c:pt idx="244">
                  <c:v>82.4</c:v>
                </c:pt>
                <c:pt idx="245">
                  <c:v>81.5</c:v>
                </c:pt>
                <c:pt idx="246">
                  <c:v>72.2</c:v>
                </c:pt>
                <c:pt idx="247">
                  <c:v>80.400000000000006</c:v>
                </c:pt>
                <c:pt idx="248">
                  <c:v>80.2</c:v>
                </c:pt>
                <c:pt idx="249">
                  <c:v>73</c:v>
                </c:pt>
                <c:pt idx="250">
                  <c:v>82.6</c:v>
                </c:pt>
                <c:pt idx="251">
                  <c:v>79.400000000000006</c:v>
                </c:pt>
                <c:pt idx="252">
                  <c:v>71.5</c:v>
                </c:pt>
                <c:pt idx="253">
                  <c:v>78.3</c:v>
                </c:pt>
                <c:pt idx="254">
                  <c:v>71.900000000000006</c:v>
                </c:pt>
                <c:pt idx="255">
                  <c:v>76.8</c:v>
                </c:pt>
                <c:pt idx="256">
                  <c:v>76.8</c:v>
                </c:pt>
                <c:pt idx="257">
                  <c:v>70.400000000000006</c:v>
                </c:pt>
                <c:pt idx="258">
                  <c:v>66.7</c:v>
                </c:pt>
                <c:pt idx="259">
                  <c:v>76</c:v>
                </c:pt>
                <c:pt idx="260">
                  <c:v>76.5</c:v>
                </c:pt>
                <c:pt idx="261">
                  <c:v>68.5</c:v>
                </c:pt>
                <c:pt idx="262">
                  <c:v>80.5</c:v>
                </c:pt>
                <c:pt idx="263">
                  <c:v>78.400000000000006</c:v>
                </c:pt>
                <c:pt idx="264">
                  <c:v>69.8</c:v>
                </c:pt>
                <c:pt idx="265">
                  <c:v>79.400000000000006</c:v>
                </c:pt>
                <c:pt idx="266">
                  <c:v>80.099999999999994</c:v>
                </c:pt>
                <c:pt idx="267">
                  <c:v>70.5</c:v>
                </c:pt>
                <c:pt idx="268">
                  <c:v>80.2</c:v>
                </c:pt>
                <c:pt idx="269">
                  <c:v>82.3</c:v>
                </c:pt>
                <c:pt idx="270">
                  <c:v>72.8</c:v>
                </c:pt>
                <c:pt idx="271">
                  <c:v>84.9</c:v>
                </c:pt>
                <c:pt idx="272">
                  <c:v>74.5</c:v>
                </c:pt>
                <c:pt idx="273">
                  <c:v>84</c:v>
                </c:pt>
                <c:pt idx="274">
                  <c:v>85.4</c:v>
                </c:pt>
                <c:pt idx="275">
                  <c:v>76.8</c:v>
                </c:pt>
                <c:pt idx="276">
                  <c:v>87.6</c:v>
                </c:pt>
                <c:pt idx="277">
                  <c:v>86.5</c:v>
                </c:pt>
                <c:pt idx="278">
                  <c:v>78</c:v>
                </c:pt>
                <c:pt idx="279">
                  <c:v>85.2</c:v>
                </c:pt>
                <c:pt idx="280">
                  <c:v>76.599999999999994</c:v>
                </c:pt>
                <c:pt idx="281">
                  <c:v>88.3</c:v>
                </c:pt>
                <c:pt idx="282">
                  <c:v>78.7</c:v>
                </c:pt>
                <c:pt idx="283">
                  <c:v>84.8</c:v>
                </c:pt>
                <c:pt idx="284">
                  <c:v>77</c:v>
                </c:pt>
                <c:pt idx="285">
                  <c:v>86.2</c:v>
                </c:pt>
                <c:pt idx="286">
                  <c:v>76.2</c:v>
                </c:pt>
                <c:pt idx="287">
                  <c:v>86.4</c:v>
                </c:pt>
                <c:pt idx="288">
                  <c:v>86.2</c:v>
                </c:pt>
                <c:pt idx="289">
                  <c:v>80.400000000000006</c:v>
                </c:pt>
                <c:pt idx="290">
                  <c:v>84.8</c:v>
                </c:pt>
                <c:pt idx="291">
                  <c:v>78.7</c:v>
                </c:pt>
                <c:pt idx="292">
                  <c:v>76.099999999999994</c:v>
                </c:pt>
                <c:pt idx="293">
                  <c:v>83.7</c:v>
                </c:pt>
                <c:pt idx="294">
                  <c:v>84</c:v>
                </c:pt>
                <c:pt idx="295">
                  <c:v>76.400000000000006</c:v>
                </c:pt>
                <c:pt idx="296">
                  <c:v>82.5</c:v>
                </c:pt>
                <c:pt idx="297">
                  <c:v>83.2</c:v>
                </c:pt>
                <c:pt idx="298">
                  <c:v>73.7</c:v>
                </c:pt>
                <c:pt idx="299">
                  <c:v>82.1</c:v>
                </c:pt>
                <c:pt idx="300">
                  <c:v>75.099999999999994</c:v>
                </c:pt>
                <c:pt idx="301">
                  <c:v>83.3</c:v>
                </c:pt>
                <c:pt idx="302">
                  <c:v>85</c:v>
                </c:pt>
                <c:pt idx="303">
                  <c:v>74.400000000000006</c:v>
                </c:pt>
                <c:pt idx="304">
                  <c:v>85.1</c:v>
                </c:pt>
                <c:pt idx="305">
                  <c:v>75.2</c:v>
                </c:pt>
                <c:pt idx="306">
                  <c:v>80.8</c:v>
                </c:pt>
                <c:pt idx="307">
                  <c:v>73.599999999999994</c:v>
                </c:pt>
                <c:pt idx="308">
                  <c:v>83.3</c:v>
                </c:pt>
                <c:pt idx="309">
                  <c:v>84.3</c:v>
                </c:pt>
                <c:pt idx="310">
                  <c:v>77.2</c:v>
                </c:pt>
                <c:pt idx="311">
                  <c:v>86</c:v>
                </c:pt>
                <c:pt idx="312">
                  <c:v>75.900000000000006</c:v>
                </c:pt>
                <c:pt idx="313">
                  <c:v>85.8</c:v>
                </c:pt>
                <c:pt idx="314">
                  <c:v>87.2</c:v>
                </c:pt>
                <c:pt idx="315">
                  <c:v>78.599999999999994</c:v>
                </c:pt>
                <c:pt idx="316">
                  <c:v>78.099999999999994</c:v>
                </c:pt>
                <c:pt idx="317">
                  <c:v>88.5</c:v>
                </c:pt>
                <c:pt idx="318">
                  <c:v>77.7</c:v>
                </c:pt>
                <c:pt idx="319">
                  <c:v>84.7</c:v>
                </c:pt>
                <c:pt idx="320">
                  <c:v>85.4</c:v>
                </c:pt>
                <c:pt idx="321">
                  <c:v>76.400000000000006</c:v>
                </c:pt>
                <c:pt idx="322">
                  <c:v>86.9</c:v>
                </c:pt>
                <c:pt idx="323">
                  <c:v>77.900000000000006</c:v>
                </c:pt>
                <c:pt idx="324">
                  <c:v>83.9</c:v>
                </c:pt>
                <c:pt idx="325">
                  <c:v>75.599999999999994</c:v>
                </c:pt>
                <c:pt idx="326">
                  <c:v>81.099999999999994</c:v>
                </c:pt>
                <c:pt idx="327">
                  <c:v>74.900000000000006</c:v>
                </c:pt>
                <c:pt idx="328">
                  <c:v>76.3</c:v>
                </c:pt>
                <c:pt idx="329">
                  <c:v>85.5</c:v>
                </c:pt>
                <c:pt idx="330">
                  <c:v>76.5</c:v>
                </c:pt>
                <c:pt idx="331">
                  <c:v>86.8</c:v>
                </c:pt>
                <c:pt idx="332">
                  <c:v>76.5</c:v>
                </c:pt>
                <c:pt idx="333">
                  <c:v>84.2</c:v>
                </c:pt>
                <c:pt idx="334">
                  <c:v>75.599999999999994</c:v>
                </c:pt>
                <c:pt idx="335">
                  <c:v>74.599999999999994</c:v>
                </c:pt>
                <c:pt idx="336">
                  <c:v>84.6</c:v>
                </c:pt>
                <c:pt idx="337">
                  <c:v>76</c:v>
                </c:pt>
                <c:pt idx="338">
                  <c:v>80.3</c:v>
                </c:pt>
                <c:pt idx="339">
                  <c:v>73.400000000000006</c:v>
                </c:pt>
                <c:pt idx="340">
                  <c:v>73.2</c:v>
                </c:pt>
                <c:pt idx="341">
                  <c:v>77</c:v>
                </c:pt>
                <c:pt idx="342">
                  <c:v>81.599999999999994</c:v>
                </c:pt>
                <c:pt idx="343">
                  <c:v>78.400000000000006</c:v>
                </c:pt>
                <c:pt idx="344">
                  <c:v>74.3</c:v>
                </c:pt>
                <c:pt idx="345" formatCode="General">
                  <c:v>75.5</c:v>
                </c:pt>
                <c:pt idx="346" formatCode="General">
                  <c:v>72.400000000000006</c:v>
                </c:pt>
                <c:pt idx="347" formatCode="General">
                  <c:v>76.099999999999994</c:v>
                </c:pt>
                <c:pt idx="348" formatCode="General">
                  <c:v>77.599999999999994</c:v>
                </c:pt>
                <c:pt idx="349" formatCode="General">
                  <c:v>73.2</c:v>
                </c:pt>
                <c:pt idx="350" formatCode="General">
                  <c:v>78.2</c:v>
                </c:pt>
                <c:pt idx="351" formatCode="General">
                  <c:v>72.3</c:v>
                </c:pt>
                <c:pt idx="352" formatCode="General">
                  <c:v>79.8</c:v>
                </c:pt>
                <c:pt idx="353" formatCode="General">
                  <c:v>81</c:v>
                </c:pt>
                <c:pt idx="354" formatCode="General">
                  <c:v>79.900000000000006</c:v>
                </c:pt>
                <c:pt idx="355" formatCode="General">
                  <c:v>83.3</c:v>
                </c:pt>
                <c:pt idx="356">
                  <c:v>74</c:v>
                </c:pt>
                <c:pt idx="357">
                  <c:v>79.599999999999994</c:v>
                </c:pt>
                <c:pt idx="358">
                  <c:v>73.099999999999994</c:v>
                </c:pt>
                <c:pt idx="359">
                  <c:v>81.099999999999994</c:v>
                </c:pt>
                <c:pt idx="360">
                  <c:v>78.3</c:v>
                </c:pt>
                <c:pt idx="361">
                  <c:v>73.3</c:v>
                </c:pt>
                <c:pt idx="362">
                  <c:v>81.7</c:v>
                </c:pt>
                <c:pt idx="363">
                  <c:v>76.7</c:v>
                </c:pt>
                <c:pt idx="364">
                  <c:v>84.2</c:v>
                </c:pt>
                <c:pt idx="365">
                  <c:v>76.900000000000006</c:v>
                </c:pt>
                <c:pt idx="366">
                  <c:v>81.7</c:v>
                </c:pt>
                <c:pt idx="367">
                  <c:v>77.2</c:v>
                </c:pt>
                <c:pt idx="368">
                  <c:v>78.3</c:v>
                </c:pt>
                <c:pt idx="369">
                  <c:v>82.5</c:v>
                </c:pt>
                <c:pt idx="370">
                  <c:v>81.5</c:v>
                </c:pt>
                <c:pt idx="371">
                  <c:v>77</c:v>
                </c:pt>
                <c:pt idx="372">
                  <c:v>83.3</c:v>
                </c:pt>
                <c:pt idx="373">
                  <c:v>69.900000000000006</c:v>
                </c:pt>
                <c:pt idx="374" formatCode="General">
                  <c:v>76.5</c:v>
                </c:pt>
                <c:pt idx="375" formatCode="General">
                  <c:v>73.5</c:v>
                </c:pt>
                <c:pt idx="376" formatCode="General">
                  <c:v>79.599999999999994</c:v>
                </c:pt>
                <c:pt idx="377" formatCode="General">
                  <c:v>73.099999999999994</c:v>
                </c:pt>
                <c:pt idx="378" formatCode="General">
                  <c:v>81.5</c:v>
                </c:pt>
                <c:pt idx="379" formatCode="General">
                  <c:v>73.2</c:v>
                </c:pt>
                <c:pt idx="380">
                  <c:v>79.599999999999994</c:v>
                </c:pt>
                <c:pt idx="381" formatCode="General">
                  <c:v>74.3</c:v>
                </c:pt>
                <c:pt idx="382" formatCode="General">
                  <c:v>79.7</c:v>
                </c:pt>
                <c:pt idx="383" formatCode="General">
                  <c:v>74.3</c:v>
                </c:pt>
                <c:pt idx="384" formatCode="General">
                  <c:v>75.7</c:v>
                </c:pt>
                <c:pt idx="385" formatCode="General">
                  <c:v>79</c:v>
                </c:pt>
                <c:pt idx="386" formatCode="General">
                  <c:v>74.7</c:v>
                </c:pt>
                <c:pt idx="387" formatCode="General">
                  <c:v>76.8</c:v>
                </c:pt>
                <c:pt idx="388">
                  <c:v>73.7</c:v>
                </c:pt>
                <c:pt idx="389">
                  <c:v>79</c:v>
                </c:pt>
                <c:pt idx="390">
                  <c:v>69.2</c:v>
                </c:pt>
                <c:pt idx="391">
                  <c:v>74</c:v>
                </c:pt>
                <c:pt idx="392">
                  <c:v>75.400000000000006</c:v>
                </c:pt>
                <c:pt idx="393">
                  <c:v>67</c:v>
                </c:pt>
                <c:pt idx="394">
                  <c:v>77.3</c:v>
                </c:pt>
                <c:pt idx="395">
                  <c:v>70.5</c:v>
                </c:pt>
                <c:pt idx="396">
                  <c:v>77</c:v>
                </c:pt>
                <c:pt idx="397">
                  <c:v>70.099999999999994</c:v>
                </c:pt>
                <c:pt idx="398">
                  <c:v>78</c:v>
                </c:pt>
                <c:pt idx="399" formatCode="General">
                  <c:v>73.3</c:v>
                </c:pt>
                <c:pt idx="400">
                  <c:v>79.7</c:v>
                </c:pt>
                <c:pt idx="401">
                  <c:v>78.099999999999994</c:v>
                </c:pt>
                <c:pt idx="402">
                  <c:v>71.2</c:v>
                </c:pt>
                <c:pt idx="403">
                  <c:v>78.400000000000006</c:v>
                </c:pt>
                <c:pt idx="404">
                  <c:v>72.5</c:v>
                </c:pt>
                <c:pt idx="405">
                  <c:v>77.8</c:v>
                </c:pt>
                <c:pt idx="406">
                  <c:v>80.7</c:v>
                </c:pt>
                <c:pt idx="407">
                  <c:v>76.2</c:v>
                </c:pt>
                <c:pt idx="408">
                  <c:v>73.2</c:v>
                </c:pt>
                <c:pt idx="409">
                  <c:v>73.2</c:v>
                </c:pt>
                <c:pt idx="410">
                  <c:v>80.8</c:v>
                </c:pt>
                <c:pt idx="411">
                  <c:v>74.5</c:v>
                </c:pt>
                <c:pt idx="412">
                  <c:v>79.3</c:v>
                </c:pt>
                <c:pt idx="413">
                  <c:v>73.3</c:v>
                </c:pt>
                <c:pt idx="414">
                  <c:v>80.2</c:v>
                </c:pt>
                <c:pt idx="415">
                  <c:v>74.400000000000006</c:v>
                </c:pt>
                <c:pt idx="416">
                  <c:v>73</c:v>
                </c:pt>
                <c:pt idx="417">
                  <c:v>82</c:v>
                </c:pt>
                <c:pt idx="418" formatCode="General">
                  <c:v>82.4</c:v>
                </c:pt>
                <c:pt idx="419" formatCode="General">
                  <c:v>74.3</c:v>
                </c:pt>
                <c:pt idx="420">
                  <c:v>82.3</c:v>
                </c:pt>
                <c:pt idx="421" formatCode="General">
                  <c:v>73.099999999999994</c:v>
                </c:pt>
                <c:pt idx="422">
                  <c:v>81.900000000000006</c:v>
                </c:pt>
                <c:pt idx="423">
                  <c:v>72.900000000000006</c:v>
                </c:pt>
                <c:pt idx="424">
                  <c:v>81</c:v>
                </c:pt>
                <c:pt idx="425">
                  <c:v>71.900000000000006</c:v>
                </c:pt>
                <c:pt idx="426">
                  <c:v>81</c:v>
                </c:pt>
                <c:pt idx="427">
                  <c:v>72.7</c:v>
                </c:pt>
                <c:pt idx="428">
                  <c:v>78.5</c:v>
                </c:pt>
                <c:pt idx="429">
                  <c:v>68.8</c:v>
                </c:pt>
                <c:pt idx="430">
                  <c:v>72.099999999999994</c:v>
                </c:pt>
                <c:pt idx="431">
                  <c:v>78.8</c:v>
                </c:pt>
                <c:pt idx="432">
                  <c:v>71.900000000000006</c:v>
                </c:pt>
                <c:pt idx="433">
                  <c:v>80.900000000000006</c:v>
                </c:pt>
                <c:pt idx="434">
                  <c:v>72</c:v>
                </c:pt>
                <c:pt idx="435">
                  <c:v>82.2</c:v>
                </c:pt>
                <c:pt idx="436">
                  <c:v>71.5</c:v>
                </c:pt>
                <c:pt idx="437">
                  <c:v>72</c:v>
                </c:pt>
                <c:pt idx="438">
                  <c:v>75.400000000000006</c:v>
                </c:pt>
                <c:pt idx="439">
                  <c:v>65</c:v>
                </c:pt>
                <c:pt idx="440">
                  <c:v>74.599999999999994</c:v>
                </c:pt>
                <c:pt idx="441">
                  <c:v>67.3</c:v>
                </c:pt>
                <c:pt idx="442">
                  <c:v>73.599999999999994</c:v>
                </c:pt>
                <c:pt idx="443">
                  <c:v>67.5</c:v>
                </c:pt>
                <c:pt idx="444">
                  <c:v>74.5</c:v>
                </c:pt>
                <c:pt idx="445">
                  <c:v>64.599999999999994</c:v>
                </c:pt>
                <c:pt idx="446">
                  <c:v>73.2</c:v>
                </c:pt>
                <c:pt idx="447">
                  <c:v>64.400000000000006</c:v>
                </c:pt>
                <c:pt idx="448">
                  <c:v>72.7</c:v>
                </c:pt>
                <c:pt idx="449">
                  <c:v>67</c:v>
                </c:pt>
                <c:pt idx="450">
                  <c:v>73.099999999999994</c:v>
                </c:pt>
                <c:pt idx="451">
                  <c:v>68.2</c:v>
                </c:pt>
                <c:pt idx="452">
                  <c:v>72.3</c:v>
                </c:pt>
                <c:pt idx="453">
                  <c:v>64.7</c:v>
                </c:pt>
                <c:pt idx="454">
                  <c:v>71</c:v>
                </c:pt>
                <c:pt idx="455">
                  <c:v>60.8</c:v>
                </c:pt>
                <c:pt idx="456">
                  <c:v>70.2</c:v>
                </c:pt>
                <c:pt idx="457">
                  <c:v>61.5</c:v>
                </c:pt>
                <c:pt idx="458">
                  <c:v>68.2</c:v>
                </c:pt>
                <c:pt idx="459">
                  <c:v>60.3</c:v>
                </c:pt>
                <c:pt idx="460">
                  <c:v>59.5</c:v>
                </c:pt>
                <c:pt idx="461">
                  <c:v>68.099999999999994</c:v>
                </c:pt>
                <c:pt idx="462">
                  <c:v>63.2</c:v>
                </c:pt>
                <c:pt idx="463">
                  <c:v>63.3</c:v>
                </c:pt>
                <c:pt idx="464">
                  <c:v>69.7</c:v>
                </c:pt>
                <c:pt idx="465">
                  <c:v>63.7</c:v>
                </c:pt>
                <c:pt idx="466">
                  <c:v>72.8</c:v>
                </c:pt>
                <c:pt idx="467">
                  <c:v>63.6</c:v>
                </c:pt>
                <c:pt idx="468">
                  <c:v>72.7</c:v>
                </c:pt>
                <c:pt idx="469">
                  <c:v>64.099999999999994</c:v>
                </c:pt>
                <c:pt idx="470">
                  <c:v>72.2</c:v>
                </c:pt>
                <c:pt idx="471">
                  <c:v>65.3</c:v>
                </c:pt>
                <c:pt idx="472">
                  <c:v>61.5</c:v>
                </c:pt>
                <c:pt idx="473">
                  <c:v>69.400000000000006</c:v>
                </c:pt>
                <c:pt idx="474">
                  <c:v>61.3</c:v>
                </c:pt>
                <c:pt idx="475">
                  <c:v>72.5</c:v>
                </c:pt>
                <c:pt idx="476">
                  <c:v>62.8</c:v>
                </c:pt>
                <c:pt idx="477">
                  <c:v>58.5</c:v>
                </c:pt>
                <c:pt idx="478">
                  <c:v>72.599999999999994</c:v>
                </c:pt>
                <c:pt idx="479">
                  <c:v>60.2</c:v>
                </c:pt>
                <c:pt idx="480">
                  <c:v>67.900000000000006</c:v>
                </c:pt>
                <c:pt idx="481">
                  <c:v>58.6</c:v>
                </c:pt>
                <c:pt idx="482">
                  <c:v>65.5</c:v>
                </c:pt>
                <c:pt idx="483">
                  <c:v>56.2</c:v>
                </c:pt>
                <c:pt idx="484">
                  <c:v>65</c:v>
                </c:pt>
                <c:pt idx="485">
                  <c:v>57.7</c:v>
                </c:pt>
                <c:pt idx="486">
                  <c:v>67.3</c:v>
                </c:pt>
                <c:pt idx="487">
                  <c:v>61.3</c:v>
                </c:pt>
                <c:pt idx="488">
                  <c:v>69</c:v>
                </c:pt>
                <c:pt idx="489">
                  <c:v>57.9</c:v>
                </c:pt>
                <c:pt idx="490">
                  <c:v>69.3</c:v>
                </c:pt>
                <c:pt idx="491">
                  <c:v>60.1</c:v>
                </c:pt>
                <c:pt idx="492">
                  <c:v>68.5</c:v>
                </c:pt>
                <c:pt idx="493">
                  <c:v>56.7</c:v>
                </c:pt>
                <c:pt idx="494">
                  <c:v>58.2</c:v>
                </c:pt>
                <c:pt idx="495">
                  <c:v>68.400000000000006</c:v>
                </c:pt>
                <c:pt idx="496">
                  <c:v>58</c:v>
                </c:pt>
                <c:pt idx="497">
                  <c:v>69.099999999999994</c:v>
                </c:pt>
                <c:pt idx="498">
                  <c:v>58.9</c:v>
                </c:pt>
                <c:pt idx="499">
                  <c:v>68.2</c:v>
                </c:pt>
                <c:pt idx="500">
                  <c:v>62</c:v>
                </c:pt>
                <c:pt idx="501">
                  <c:v>66.2</c:v>
                </c:pt>
                <c:pt idx="502">
                  <c:v>59.6</c:v>
                </c:pt>
                <c:pt idx="503">
                  <c:v>65.400000000000006</c:v>
                </c:pt>
                <c:pt idx="504">
                  <c:v>55.4</c:v>
                </c:pt>
                <c:pt idx="505">
                  <c:v>69.099999999999994</c:v>
                </c:pt>
                <c:pt idx="506">
                  <c:v>56.4</c:v>
                </c:pt>
                <c:pt idx="507">
                  <c:v>69.400000000000006</c:v>
                </c:pt>
                <c:pt idx="508">
                  <c:v>70.099999999999994</c:v>
                </c:pt>
                <c:pt idx="509">
                  <c:v>67.3</c:v>
                </c:pt>
                <c:pt idx="510">
                  <c:v>58</c:v>
                </c:pt>
                <c:pt idx="511">
                  <c:v>66.400000000000006</c:v>
                </c:pt>
                <c:pt idx="512">
                  <c:v>66</c:v>
                </c:pt>
                <c:pt idx="513">
                  <c:v>63.1</c:v>
                </c:pt>
                <c:pt idx="514">
                  <c:v>62.6</c:v>
                </c:pt>
                <c:pt idx="515">
                  <c:v>62</c:v>
                </c:pt>
                <c:pt idx="516">
                  <c:v>58.7</c:v>
                </c:pt>
                <c:pt idx="517">
                  <c:v>65</c:v>
                </c:pt>
                <c:pt idx="518">
                  <c:v>64</c:v>
                </c:pt>
                <c:pt idx="519">
                  <c:v>54.5</c:v>
                </c:pt>
                <c:pt idx="520">
                  <c:v>62.6</c:v>
                </c:pt>
                <c:pt idx="521">
                  <c:v>56.8</c:v>
                </c:pt>
                <c:pt idx="522">
                  <c:v>61.9</c:v>
                </c:pt>
                <c:pt idx="523">
                  <c:v>54.3</c:v>
                </c:pt>
                <c:pt idx="524">
                  <c:v>63</c:v>
                </c:pt>
                <c:pt idx="525">
                  <c:v>54</c:v>
                </c:pt>
                <c:pt idx="526">
                  <c:v>61.7</c:v>
                </c:pt>
                <c:pt idx="527">
                  <c:v>61.5</c:v>
                </c:pt>
                <c:pt idx="528">
                  <c:v>51.4</c:v>
                </c:pt>
                <c:pt idx="529">
                  <c:v>58.9</c:v>
                </c:pt>
                <c:pt idx="530">
                  <c:v>50.4</c:v>
                </c:pt>
                <c:pt idx="531">
                  <c:v>59.2</c:v>
                </c:pt>
                <c:pt idx="532">
                  <c:v>59.8</c:v>
                </c:pt>
                <c:pt idx="533">
                  <c:v>57.1</c:v>
                </c:pt>
                <c:pt idx="534">
                  <c:v>58.6</c:v>
                </c:pt>
                <c:pt idx="535">
                  <c:v>61</c:v>
                </c:pt>
                <c:pt idx="536">
                  <c:v>49.6</c:v>
                </c:pt>
                <c:pt idx="537">
                  <c:v>57.1</c:v>
                </c:pt>
                <c:pt idx="538">
                  <c:v>56.6</c:v>
                </c:pt>
                <c:pt idx="539">
                  <c:v>60.1</c:v>
                </c:pt>
                <c:pt idx="540">
                  <c:v>58.1</c:v>
                </c:pt>
                <c:pt idx="541">
                  <c:v>57.3</c:v>
                </c:pt>
                <c:pt idx="542">
                  <c:v>52.6</c:v>
                </c:pt>
                <c:pt idx="543">
                  <c:v>50.5</c:v>
                </c:pt>
                <c:pt idx="544">
                  <c:v>42.8</c:v>
                </c:pt>
                <c:pt idx="545">
                  <c:v>51.2</c:v>
                </c:pt>
                <c:pt idx="546">
                  <c:v>53.3</c:v>
                </c:pt>
                <c:pt idx="547">
                  <c:v>50.9</c:v>
                </c:pt>
                <c:pt idx="548">
                  <c:v>50.9</c:v>
                </c:pt>
                <c:pt idx="549">
                  <c:v>49.7</c:v>
                </c:pt>
                <c:pt idx="550">
                  <c:v>46.7</c:v>
                </c:pt>
                <c:pt idx="551">
                  <c:v>49.9</c:v>
                </c:pt>
                <c:pt idx="552">
                  <c:v>50.3</c:v>
                </c:pt>
                <c:pt idx="553">
                  <c:v>50</c:v>
                </c:pt>
                <c:pt idx="554">
                  <c:v>46.4</c:v>
                </c:pt>
                <c:pt idx="555">
                  <c:v>49.6</c:v>
                </c:pt>
                <c:pt idx="556">
                  <c:v>51.4</c:v>
                </c:pt>
                <c:pt idx="557">
                  <c:v>52.1</c:v>
                </c:pt>
                <c:pt idx="558">
                  <c:v>52.2</c:v>
                </c:pt>
                <c:pt idx="559">
                  <c:v>49.7</c:v>
                </c:pt>
                <c:pt idx="560">
                  <c:v>52.1</c:v>
                </c:pt>
                <c:pt idx="561">
                  <c:v>51.5</c:v>
                </c:pt>
                <c:pt idx="562">
                  <c:v>46.8</c:v>
                </c:pt>
                <c:pt idx="563">
                  <c:v>42.1</c:v>
                </c:pt>
                <c:pt idx="564">
                  <c:v>49.3</c:v>
                </c:pt>
                <c:pt idx="565">
                  <c:v>48.1</c:v>
                </c:pt>
                <c:pt idx="566">
                  <c:v>50</c:v>
                </c:pt>
                <c:pt idx="567">
                  <c:v>54</c:v>
                </c:pt>
                <c:pt idx="568">
                  <c:v>51.9</c:v>
                </c:pt>
                <c:pt idx="569">
                  <c:v>53.2</c:v>
                </c:pt>
                <c:pt idx="570">
                  <c:v>56.9</c:v>
                </c:pt>
                <c:pt idx="571">
                  <c:v>56.4</c:v>
                </c:pt>
                <c:pt idx="572">
                  <c:v>51.5</c:v>
                </c:pt>
                <c:pt idx="573">
                  <c:v>51.6</c:v>
                </c:pt>
                <c:pt idx="574">
                  <c:v>52.1</c:v>
                </c:pt>
                <c:pt idx="575">
                  <c:v>51.7</c:v>
                </c:pt>
                <c:pt idx="576">
                  <c:v>53.8</c:v>
                </c:pt>
                <c:pt idx="577">
                  <c:v>54.8</c:v>
                </c:pt>
                <c:pt idx="578">
                  <c:v>52.9</c:v>
                </c:pt>
                <c:pt idx="579">
                  <c:v>50.2</c:v>
                </c:pt>
                <c:pt idx="580">
                  <c:v>46.2</c:v>
                </c:pt>
                <c:pt idx="581">
                  <c:v>46.6</c:v>
                </c:pt>
                <c:pt idx="582">
                  <c:v>50.8</c:v>
                </c:pt>
                <c:pt idx="583">
                  <c:v>40.4</c:v>
                </c:pt>
                <c:pt idx="584">
                  <c:v>51.7</c:v>
                </c:pt>
                <c:pt idx="585">
                  <c:v>50.5</c:v>
                </c:pt>
                <c:pt idx="586">
                  <c:v>49.5</c:v>
                </c:pt>
                <c:pt idx="587">
                  <c:v>52.8</c:v>
                </c:pt>
                <c:pt idx="588">
                  <c:v>57.3</c:v>
                </c:pt>
                <c:pt idx="589">
                  <c:v>55.4</c:v>
                </c:pt>
                <c:pt idx="590">
                  <c:v>55.1</c:v>
                </c:pt>
                <c:pt idx="591">
                  <c:v>57.3</c:v>
                </c:pt>
                <c:pt idx="592">
                  <c:v>56.3</c:v>
                </c:pt>
                <c:pt idx="593">
                  <c:v>58.7</c:v>
                </c:pt>
                <c:pt idx="594">
                  <c:v>58.1</c:v>
                </c:pt>
                <c:pt idx="595">
                  <c:v>57.7</c:v>
                </c:pt>
                <c:pt idx="596">
                  <c:v>57</c:v>
                </c:pt>
                <c:pt idx="597">
                  <c:v>52.7</c:v>
                </c:pt>
                <c:pt idx="598">
                  <c:v>51.9</c:v>
                </c:pt>
                <c:pt idx="599">
                  <c:v>57.2</c:v>
                </c:pt>
                <c:pt idx="600">
                  <c:v>51.3</c:v>
                </c:pt>
                <c:pt idx="601">
                  <c:v>51.3</c:v>
                </c:pt>
                <c:pt idx="602">
                  <c:v>51.6</c:v>
                </c:pt>
                <c:pt idx="603">
                  <c:v>60.5</c:v>
                </c:pt>
                <c:pt idx="604">
                  <c:v>57.3</c:v>
                </c:pt>
                <c:pt idx="605">
                  <c:v>57.7</c:v>
                </c:pt>
                <c:pt idx="606">
                  <c:v>58.7</c:v>
                </c:pt>
                <c:pt idx="607">
                  <c:v>64.5</c:v>
                </c:pt>
                <c:pt idx="608">
                  <c:v>60.3</c:v>
                </c:pt>
                <c:pt idx="609">
                  <c:v>59.7</c:v>
                </c:pt>
                <c:pt idx="610">
                  <c:v>58.3</c:v>
                </c:pt>
                <c:pt idx="611">
                  <c:v>66.3</c:v>
                </c:pt>
                <c:pt idx="612">
                  <c:v>65</c:v>
                </c:pt>
                <c:pt idx="613">
                  <c:v>65.3</c:v>
                </c:pt>
                <c:pt idx="614">
                  <c:v>61.8</c:v>
                </c:pt>
                <c:pt idx="615">
                  <c:v>63.2</c:v>
                </c:pt>
                <c:pt idx="616">
                  <c:v>71.2</c:v>
                </c:pt>
                <c:pt idx="617">
                  <c:v>69.099999999999994</c:v>
                </c:pt>
                <c:pt idx="618">
                  <c:v>70.7</c:v>
                </c:pt>
                <c:pt idx="619">
                  <c:v>71.3</c:v>
                </c:pt>
                <c:pt idx="620">
                  <c:v>65.900000000000006</c:v>
                </c:pt>
                <c:pt idx="621">
                  <c:v>72.7</c:v>
                </c:pt>
                <c:pt idx="622">
                  <c:v>75.5</c:v>
                </c:pt>
                <c:pt idx="623">
                  <c:v>76.599999999999994</c:v>
                </c:pt>
                <c:pt idx="624">
                  <c:v>59.1</c:v>
                </c:pt>
                <c:pt idx="625">
                  <c:v>71.5</c:v>
                </c:pt>
                <c:pt idx="626">
                  <c:v>73</c:v>
                </c:pt>
                <c:pt idx="627">
                  <c:v>76.900000000000006</c:v>
                </c:pt>
                <c:pt idx="628">
                  <c:v>74.099999999999994</c:v>
                </c:pt>
                <c:pt idx="629">
                  <c:v>76.900000000000006</c:v>
                </c:pt>
                <c:pt idx="630">
                  <c:v>74.099999999999994</c:v>
                </c:pt>
                <c:pt idx="631">
                  <c:v>75.599999999999994</c:v>
                </c:pt>
                <c:pt idx="632">
                  <c:v>78.8</c:v>
                </c:pt>
                <c:pt idx="633">
                  <c:v>79.8</c:v>
                </c:pt>
                <c:pt idx="634">
                  <c:v>80.8</c:v>
                </c:pt>
                <c:pt idx="635">
                  <c:v>78.7</c:v>
                </c:pt>
                <c:pt idx="636" formatCode="General">
                  <c:v>82.9</c:v>
                </c:pt>
                <c:pt idx="637" formatCode="General">
                  <c:v>83.1</c:v>
                </c:pt>
                <c:pt idx="638" formatCode="General">
                  <c:v>78.099999999999994</c:v>
                </c:pt>
                <c:pt idx="639" formatCode="General">
                  <c:v>77.3</c:v>
                </c:pt>
                <c:pt idx="640" formatCode="General">
                  <c:v>82.6</c:v>
                </c:pt>
                <c:pt idx="641" formatCode="General">
                  <c:v>70.2</c:v>
                </c:pt>
                <c:pt idx="642">
                  <c:v>85</c:v>
                </c:pt>
                <c:pt idx="643">
                  <c:v>83.4</c:v>
                </c:pt>
                <c:pt idx="644">
                  <c:v>87.5</c:v>
                </c:pt>
                <c:pt idx="645">
                  <c:v>81</c:v>
                </c:pt>
                <c:pt idx="646">
                  <c:v>80.599999999999994</c:v>
                </c:pt>
                <c:pt idx="647">
                  <c:v>86.6</c:v>
                </c:pt>
                <c:pt idx="648">
                  <c:v>88.7</c:v>
                </c:pt>
                <c:pt idx="649">
                  <c:v>89.9</c:v>
                </c:pt>
                <c:pt idx="650">
                  <c:v>87.9</c:v>
                </c:pt>
                <c:pt idx="651">
                  <c:v>72.7</c:v>
                </c:pt>
                <c:pt idx="652">
                  <c:v>85.2</c:v>
                </c:pt>
                <c:pt idx="653">
                  <c:v>83</c:v>
                </c:pt>
                <c:pt idx="654">
                  <c:v>86.7</c:v>
                </c:pt>
                <c:pt idx="655">
                  <c:v>85</c:v>
                </c:pt>
                <c:pt idx="656">
                  <c:v>85.7</c:v>
                </c:pt>
                <c:pt idx="657">
                  <c:v>85</c:v>
                </c:pt>
                <c:pt idx="658">
                  <c:v>85.5</c:v>
                </c:pt>
                <c:pt idx="659">
                  <c:v>80.400000000000006</c:v>
                </c:pt>
                <c:pt idx="660">
                  <c:v>80.5</c:v>
                </c:pt>
                <c:pt idx="661">
                  <c:v>83.5</c:v>
                </c:pt>
                <c:pt idx="662">
                  <c:v>84.3</c:v>
                </c:pt>
                <c:pt idx="663">
                  <c:v>79.8</c:v>
                </c:pt>
                <c:pt idx="664">
                  <c:v>76.599999999999994</c:v>
                </c:pt>
                <c:pt idx="665">
                  <c:v>72.599999999999994</c:v>
                </c:pt>
                <c:pt idx="666">
                  <c:v>73.7</c:v>
                </c:pt>
                <c:pt idx="667">
                  <c:v>78.2</c:v>
                </c:pt>
                <c:pt idx="668">
                  <c:v>78.5</c:v>
                </c:pt>
                <c:pt idx="669">
                  <c:v>79.599999999999994</c:v>
                </c:pt>
                <c:pt idx="670">
                  <c:v>80.2</c:v>
                </c:pt>
                <c:pt idx="671">
                  <c:v>80.900000000000006</c:v>
                </c:pt>
                <c:pt idx="672">
                  <c:v>73.099999999999994</c:v>
                </c:pt>
                <c:pt idx="673">
                  <c:v>75.3</c:v>
                </c:pt>
                <c:pt idx="674">
                  <c:v>75</c:v>
                </c:pt>
                <c:pt idx="675">
                  <c:v>77.3</c:v>
                </c:pt>
                <c:pt idx="676">
                  <c:v>77.3</c:v>
                </c:pt>
                <c:pt idx="677">
                  <c:v>76.400000000000006</c:v>
                </c:pt>
                <c:pt idx="678">
                  <c:v>77.7</c:v>
                </c:pt>
                <c:pt idx="679">
                  <c:v>76.8</c:v>
                </c:pt>
                <c:pt idx="680">
                  <c:v>77.8</c:v>
                </c:pt>
                <c:pt idx="681">
                  <c:v>79.2</c:v>
                </c:pt>
                <c:pt idx="682">
                  <c:v>74.900000000000006</c:v>
                </c:pt>
                <c:pt idx="683">
                  <c:v>76.400000000000006</c:v>
                </c:pt>
                <c:pt idx="684">
                  <c:v>72.5</c:v>
                </c:pt>
                <c:pt idx="685">
                  <c:v>77.3</c:v>
                </c:pt>
                <c:pt idx="686">
                  <c:v>74.8</c:v>
                </c:pt>
                <c:pt idx="687">
                  <c:v>67.599999999999994</c:v>
                </c:pt>
                <c:pt idx="688">
                  <c:v>63.5</c:v>
                </c:pt>
                <c:pt idx="689">
                  <c:v>60.4</c:v>
                </c:pt>
                <c:pt idx="690">
                  <c:v>62.9</c:v>
                </c:pt>
                <c:pt idx="691">
                  <c:v>61.1</c:v>
                </c:pt>
                <c:pt idx="692">
                  <c:v>61.3</c:v>
                </c:pt>
                <c:pt idx="693">
                  <c:v>62.6</c:v>
                </c:pt>
                <c:pt idx="694">
                  <c:v>63.6</c:v>
                </c:pt>
                <c:pt idx="695">
                  <c:v>67</c:v>
                </c:pt>
                <c:pt idx="696">
                  <c:v>66.400000000000006</c:v>
                </c:pt>
                <c:pt idx="697">
                  <c:v>64.5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93-46C7-AD09-93FECDA0A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2354104"/>
        <c:axId val="682355416"/>
      </c:lineChart>
      <c:dateAx>
        <c:axId val="682354104"/>
        <c:scaling>
          <c:orientation val="minMax"/>
        </c:scaling>
        <c:delete val="0"/>
        <c:axPos val="b"/>
        <c:numFmt formatCode="[$-F800]dddd\,\ mmmm\ dd\,\ 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355416"/>
        <c:crosses val="autoZero"/>
        <c:auto val="1"/>
        <c:lblOffset val="100"/>
        <c:baseTimeUnit val="days"/>
      </c:dateAx>
      <c:valAx>
        <c:axId val="682355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354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D.O. vs Time of Day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-6.1028590817283332E-2"/>
                  <c:y val="-0.2593997780466260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Otter!$B$481:$B$1055</c:f>
              <c:numCache>
                <c:formatCode>General</c:formatCode>
                <c:ptCount val="575"/>
                <c:pt idx="0">
                  <c:v>800</c:v>
                </c:pt>
                <c:pt idx="1">
                  <c:v>1332</c:v>
                </c:pt>
                <c:pt idx="2">
                  <c:v>748</c:v>
                </c:pt>
                <c:pt idx="3">
                  <c:v>800</c:v>
                </c:pt>
                <c:pt idx="4">
                  <c:v>1624</c:v>
                </c:pt>
                <c:pt idx="5">
                  <c:v>739</c:v>
                </c:pt>
                <c:pt idx="6">
                  <c:v>1141</c:v>
                </c:pt>
                <c:pt idx="7">
                  <c:v>747</c:v>
                </c:pt>
                <c:pt idx="8">
                  <c:v>730</c:v>
                </c:pt>
                <c:pt idx="9">
                  <c:v>1344</c:v>
                </c:pt>
                <c:pt idx="10">
                  <c:v>754</c:v>
                </c:pt>
                <c:pt idx="11">
                  <c:v>1148</c:v>
                </c:pt>
                <c:pt idx="12">
                  <c:v>747</c:v>
                </c:pt>
                <c:pt idx="13">
                  <c:v>1202</c:v>
                </c:pt>
                <c:pt idx="14">
                  <c:v>758</c:v>
                </c:pt>
                <c:pt idx="15">
                  <c:v>1345</c:v>
                </c:pt>
                <c:pt idx="16">
                  <c:v>748</c:v>
                </c:pt>
                <c:pt idx="17">
                  <c:v>1400</c:v>
                </c:pt>
                <c:pt idx="18">
                  <c:v>808</c:v>
                </c:pt>
                <c:pt idx="19">
                  <c:v>1257</c:v>
                </c:pt>
                <c:pt idx="20">
                  <c:v>748</c:v>
                </c:pt>
                <c:pt idx="21">
                  <c:v>1355</c:v>
                </c:pt>
                <c:pt idx="22">
                  <c:v>805</c:v>
                </c:pt>
                <c:pt idx="23">
                  <c:v>1254</c:v>
                </c:pt>
                <c:pt idx="24">
                  <c:v>749</c:v>
                </c:pt>
                <c:pt idx="25">
                  <c:v>801</c:v>
                </c:pt>
                <c:pt idx="26">
                  <c:v>1323</c:v>
                </c:pt>
                <c:pt idx="27">
                  <c:v>751</c:v>
                </c:pt>
                <c:pt idx="28">
                  <c:v>1522</c:v>
                </c:pt>
                <c:pt idx="29">
                  <c:v>748</c:v>
                </c:pt>
                <c:pt idx="30">
                  <c:v>1343</c:v>
                </c:pt>
                <c:pt idx="31">
                  <c:v>759</c:v>
                </c:pt>
                <c:pt idx="32">
                  <c:v>1720</c:v>
                </c:pt>
                <c:pt idx="33">
                  <c:v>742</c:v>
                </c:pt>
                <c:pt idx="34">
                  <c:v>1533</c:v>
                </c:pt>
                <c:pt idx="35">
                  <c:v>751</c:v>
                </c:pt>
                <c:pt idx="36">
                  <c:v>1340</c:v>
                </c:pt>
                <c:pt idx="37">
                  <c:v>810</c:v>
                </c:pt>
                <c:pt idx="38">
                  <c:v>1413</c:v>
                </c:pt>
                <c:pt idx="39">
                  <c:v>1420</c:v>
                </c:pt>
                <c:pt idx="40">
                  <c:v>1537</c:v>
                </c:pt>
                <c:pt idx="41">
                  <c:v>823</c:v>
                </c:pt>
                <c:pt idx="42">
                  <c:v>1239</c:v>
                </c:pt>
                <c:pt idx="43">
                  <c:v>1232</c:v>
                </c:pt>
                <c:pt idx="44">
                  <c:v>1432</c:v>
                </c:pt>
                <c:pt idx="45">
                  <c:v>1625</c:v>
                </c:pt>
                <c:pt idx="46">
                  <c:v>1200</c:v>
                </c:pt>
                <c:pt idx="47">
                  <c:v>947</c:v>
                </c:pt>
                <c:pt idx="48">
                  <c:v>1341</c:v>
                </c:pt>
                <c:pt idx="49">
                  <c:v>1200</c:v>
                </c:pt>
                <c:pt idx="50">
                  <c:v>747</c:v>
                </c:pt>
                <c:pt idx="51">
                  <c:v>1238</c:v>
                </c:pt>
                <c:pt idx="52">
                  <c:v>758</c:v>
                </c:pt>
                <c:pt idx="53">
                  <c:v>1221</c:v>
                </c:pt>
                <c:pt idx="54">
                  <c:v>722</c:v>
                </c:pt>
                <c:pt idx="55">
                  <c:v>1253</c:v>
                </c:pt>
                <c:pt idx="56">
                  <c:v>735</c:v>
                </c:pt>
                <c:pt idx="57">
                  <c:v>1402</c:v>
                </c:pt>
                <c:pt idx="58">
                  <c:v>1537</c:v>
                </c:pt>
                <c:pt idx="59">
                  <c:v>741</c:v>
                </c:pt>
                <c:pt idx="60">
                  <c:v>1120</c:v>
                </c:pt>
                <c:pt idx="61">
                  <c:v>751</c:v>
                </c:pt>
                <c:pt idx="62">
                  <c:v>1323</c:v>
                </c:pt>
                <c:pt idx="63">
                  <c:v>1355</c:v>
                </c:pt>
                <c:pt idx="64">
                  <c:v>1240</c:v>
                </c:pt>
                <c:pt idx="65">
                  <c:v>1338</c:v>
                </c:pt>
                <c:pt idx="66">
                  <c:v>1425</c:v>
                </c:pt>
                <c:pt idx="67">
                  <c:v>812</c:v>
                </c:pt>
                <c:pt idx="68">
                  <c:v>1351</c:v>
                </c:pt>
                <c:pt idx="69">
                  <c:v>1630</c:v>
                </c:pt>
                <c:pt idx="70">
                  <c:v>1425</c:v>
                </c:pt>
                <c:pt idx="71">
                  <c:v>1441</c:v>
                </c:pt>
                <c:pt idx="72">
                  <c:v>1205</c:v>
                </c:pt>
                <c:pt idx="73">
                  <c:v>1129</c:v>
                </c:pt>
                <c:pt idx="74">
                  <c:v>1200</c:v>
                </c:pt>
                <c:pt idx="75">
                  <c:v>818</c:v>
                </c:pt>
                <c:pt idx="76">
                  <c:v>1310</c:v>
                </c:pt>
                <c:pt idx="77">
                  <c:v>1455</c:v>
                </c:pt>
                <c:pt idx="78">
                  <c:v>1325</c:v>
                </c:pt>
                <c:pt idx="79">
                  <c:v>1451</c:v>
                </c:pt>
                <c:pt idx="80">
                  <c:v>1241</c:v>
                </c:pt>
                <c:pt idx="81">
                  <c:v>1014</c:v>
                </c:pt>
                <c:pt idx="82">
                  <c:v>1305</c:v>
                </c:pt>
                <c:pt idx="83">
                  <c:v>1415</c:v>
                </c:pt>
                <c:pt idx="84">
                  <c:v>1206</c:v>
                </c:pt>
                <c:pt idx="85">
                  <c:v>1435</c:v>
                </c:pt>
                <c:pt idx="86">
                  <c:v>1328</c:v>
                </c:pt>
                <c:pt idx="87">
                  <c:v>1521</c:v>
                </c:pt>
                <c:pt idx="88">
                  <c:v>1246</c:v>
                </c:pt>
                <c:pt idx="89">
                  <c:v>1217</c:v>
                </c:pt>
                <c:pt idx="90">
                  <c:v>1145</c:v>
                </c:pt>
                <c:pt idx="91">
                  <c:v>1556</c:v>
                </c:pt>
                <c:pt idx="92">
                  <c:v>1157</c:v>
                </c:pt>
                <c:pt idx="93">
                  <c:v>1200</c:v>
                </c:pt>
                <c:pt idx="94">
                  <c:v>906</c:v>
                </c:pt>
                <c:pt idx="95">
                  <c:v>1320</c:v>
                </c:pt>
                <c:pt idx="96">
                  <c:v>1208</c:v>
                </c:pt>
                <c:pt idx="97">
                  <c:v>1156</c:v>
                </c:pt>
                <c:pt idx="98">
                  <c:v>1408</c:v>
                </c:pt>
                <c:pt idx="99">
                  <c:v>1225</c:v>
                </c:pt>
                <c:pt idx="100">
                  <c:v>1249</c:v>
                </c:pt>
                <c:pt idx="101">
                  <c:v>1448</c:v>
                </c:pt>
                <c:pt idx="102">
                  <c:v>1333</c:v>
                </c:pt>
                <c:pt idx="103">
                  <c:v>1450</c:v>
                </c:pt>
                <c:pt idx="104">
                  <c:v>1134</c:v>
                </c:pt>
                <c:pt idx="105">
                  <c:v>1200</c:v>
                </c:pt>
                <c:pt idx="106">
                  <c:v>1202</c:v>
                </c:pt>
                <c:pt idx="107">
                  <c:v>1336</c:v>
                </c:pt>
                <c:pt idx="108">
                  <c:v>1321</c:v>
                </c:pt>
                <c:pt idx="109">
                  <c:v>1329</c:v>
                </c:pt>
                <c:pt idx="110">
                  <c:v>1249</c:v>
                </c:pt>
                <c:pt idx="111">
                  <c:v>1310</c:v>
                </c:pt>
                <c:pt idx="112">
                  <c:v>1120</c:v>
                </c:pt>
                <c:pt idx="113">
                  <c:v>1450</c:v>
                </c:pt>
                <c:pt idx="114">
                  <c:v>841</c:v>
                </c:pt>
                <c:pt idx="115">
                  <c:v>1415</c:v>
                </c:pt>
                <c:pt idx="116">
                  <c:v>1303</c:v>
                </c:pt>
                <c:pt idx="117">
                  <c:v>1227</c:v>
                </c:pt>
                <c:pt idx="118">
                  <c:v>1232</c:v>
                </c:pt>
                <c:pt idx="119">
                  <c:v>1455</c:v>
                </c:pt>
                <c:pt idx="120">
                  <c:v>1319</c:v>
                </c:pt>
                <c:pt idx="121">
                  <c:v>1245</c:v>
                </c:pt>
                <c:pt idx="122">
                  <c:v>1607</c:v>
                </c:pt>
                <c:pt idx="123">
                  <c:v>1215</c:v>
                </c:pt>
                <c:pt idx="124">
                  <c:v>1310</c:v>
                </c:pt>
                <c:pt idx="125">
                  <c:v>1348</c:v>
                </c:pt>
                <c:pt idx="126">
                  <c:v>1455</c:v>
                </c:pt>
                <c:pt idx="127">
                  <c:v>1203</c:v>
                </c:pt>
                <c:pt idx="128">
                  <c:v>1505</c:v>
                </c:pt>
                <c:pt idx="129">
                  <c:v>1120</c:v>
                </c:pt>
                <c:pt idx="130">
                  <c:v>1324</c:v>
                </c:pt>
                <c:pt idx="131">
                  <c:v>1640</c:v>
                </c:pt>
                <c:pt idx="132">
                  <c:v>1506</c:v>
                </c:pt>
                <c:pt idx="133">
                  <c:v>1236</c:v>
                </c:pt>
                <c:pt idx="134">
                  <c:v>1515</c:v>
                </c:pt>
                <c:pt idx="135">
                  <c:v>1202</c:v>
                </c:pt>
                <c:pt idx="136">
                  <c:v>1150</c:v>
                </c:pt>
                <c:pt idx="137">
                  <c:v>1155</c:v>
                </c:pt>
                <c:pt idx="138">
                  <c:v>1332</c:v>
                </c:pt>
                <c:pt idx="139">
                  <c:v>1312</c:v>
                </c:pt>
                <c:pt idx="140">
                  <c:v>1332</c:v>
                </c:pt>
                <c:pt idx="141">
                  <c:v>851</c:v>
                </c:pt>
                <c:pt idx="142">
                  <c:v>1431</c:v>
                </c:pt>
                <c:pt idx="143">
                  <c:v>1231</c:v>
                </c:pt>
                <c:pt idx="144">
                  <c:v>1310</c:v>
                </c:pt>
                <c:pt idx="145">
                  <c:v>1430</c:v>
                </c:pt>
                <c:pt idx="146">
                  <c:v>1128</c:v>
                </c:pt>
                <c:pt idx="147">
                  <c:v>1550</c:v>
                </c:pt>
                <c:pt idx="148">
                  <c:v>1455</c:v>
                </c:pt>
                <c:pt idx="149">
                  <c:v>1400</c:v>
                </c:pt>
                <c:pt idx="150">
                  <c:v>1310</c:v>
                </c:pt>
                <c:pt idx="151">
                  <c:v>838</c:v>
                </c:pt>
                <c:pt idx="152">
                  <c:v>1610</c:v>
                </c:pt>
                <c:pt idx="153">
                  <c:v>1305</c:v>
                </c:pt>
                <c:pt idx="154">
                  <c:v>1616</c:v>
                </c:pt>
                <c:pt idx="155">
                  <c:v>1906</c:v>
                </c:pt>
                <c:pt idx="156">
                  <c:v>1222</c:v>
                </c:pt>
                <c:pt idx="157">
                  <c:v>1508</c:v>
                </c:pt>
                <c:pt idx="158">
                  <c:v>1423</c:v>
                </c:pt>
                <c:pt idx="159">
                  <c:v>1230</c:v>
                </c:pt>
                <c:pt idx="160">
                  <c:v>1255</c:v>
                </c:pt>
                <c:pt idx="161">
                  <c:v>1045</c:v>
                </c:pt>
                <c:pt idx="162">
                  <c:v>1226</c:v>
                </c:pt>
                <c:pt idx="163">
                  <c:v>1452</c:v>
                </c:pt>
                <c:pt idx="164">
                  <c:v>1525</c:v>
                </c:pt>
                <c:pt idx="165">
                  <c:v>1345</c:v>
                </c:pt>
                <c:pt idx="166">
                  <c:v>1235</c:v>
                </c:pt>
                <c:pt idx="167">
                  <c:v>1405</c:v>
                </c:pt>
                <c:pt idx="168">
                  <c:v>1230</c:v>
                </c:pt>
                <c:pt idx="169">
                  <c:v>1330</c:v>
                </c:pt>
                <c:pt idx="170">
                  <c:v>1520</c:v>
                </c:pt>
                <c:pt idx="171">
                  <c:v>1652</c:v>
                </c:pt>
                <c:pt idx="172">
                  <c:v>715</c:v>
                </c:pt>
                <c:pt idx="173">
                  <c:v>1542</c:v>
                </c:pt>
                <c:pt idx="174">
                  <c:v>1502</c:v>
                </c:pt>
                <c:pt idx="175">
                  <c:v>1250</c:v>
                </c:pt>
                <c:pt idx="176">
                  <c:v>1022</c:v>
                </c:pt>
                <c:pt idx="177">
                  <c:v>1653</c:v>
                </c:pt>
                <c:pt idx="178">
                  <c:v>1306</c:v>
                </c:pt>
                <c:pt idx="179">
                  <c:v>1430</c:v>
                </c:pt>
                <c:pt idx="180">
                  <c:v>1310</c:v>
                </c:pt>
                <c:pt idx="181">
                  <c:v>1352</c:v>
                </c:pt>
                <c:pt idx="182">
                  <c:v>1152</c:v>
                </c:pt>
                <c:pt idx="183">
                  <c:v>1355</c:v>
                </c:pt>
                <c:pt idx="184">
                  <c:v>1224</c:v>
                </c:pt>
                <c:pt idx="185">
                  <c:v>1407</c:v>
                </c:pt>
                <c:pt idx="186">
                  <c:v>1248</c:v>
                </c:pt>
                <c:pt idx="187">
                  <c:v>1308</c:v>
                </c:pt>
                <c:pt idx="188">
                  <c:v>1230</c:v>
                </c:pt>
                <c:pt idx="189">
                  <c:v>1228</c:v>
                </c:pt>
                <c:pt idx="190">
                  <c:v>1409</c:v>
                </c:pt>
                <c:pt idx="191">
                  <c:v>1240</c:v>
                </c:pt>
                <c:pt idx="192">
                  <c:v>1435</c:v>
                </c:pt>
                <c:pt idx="193">
                  <c:v>1445</c:v>
                </c:pt>
                <c:pt idx="194">
                  <c:v>857</c:v>
                </c:pt>
                <c:pt idx="195">
                  <c:v>1321</c:v>
                </c:pt>
                <c:pt idx="196">
                  <c:v>1743</c:v>
                </c:pt>
                <c:pt idx="197">
                  <c:v>1404</c:v>
                </c:pt>
                <c:pt idx="198">
                  <c:v>1605</c:v>
                </c:pt>
                <c:pt idx="199">
                  <c:v>1526</c:v>
                </c:pt>
                <c:pt idx="200">
                  <c:v>1420</c:v>
                </c:pt>
                <c:pt idx="201">
                  <c:v>1436</c:v>
                </c:pt>
                <c:pt idx="202">
                  <c:v>1540</c:v>
                </c:pt>
                <c:pt idx="203">
                  <c:v>1420</c:v>
                </c:pt>
                <c:pt idx="204">
                  <c:v>1530</c:v>
                </c:pt>
                <c:pt idx="205">
                  <c:v>1138</c:v>
                </c:pt>
                <c:pt idx="206">
                  <c:v>1156</c:v>
                </c:pt>
                <c:pt idx="207">
                  <c:v>1439</c:v>
                </c:pt>
                <c:pt idx="208">
                  <c:v>1132</c:v>
                </c:pt>
                <c:pt idx="209">
                  <c:v>1626</c:v>
                </c:pt>
                <c:pt idx="210">
                  <c:v>1610</c:v>
                </c:pt>
                <c:pt idx="211">
                  <c:v>1417</c:v>
                </c:pt>
                <c:pt idx="212">
                  <c:v>1318</c:v>
                </c:pt>
                <c:pt idx="213">
                  <c:v>1251</c:v>
                </c:pt>
                <c:pt idx="214">
                  <c:v>1330</c:v>
                </c:pt>
                <c:pt idx="215">
                  <c:v>824</c:v>
                </c:pt>
                <c:pt idx="216">
                  <c:v>1550</c:v>
                </c:pt>
                <c:pt idx="217">
                  <c:v>1455</c:v>
                </c:pt>
                <c:pt idx="218">
                  <c:v>656</c:v>
                </c:pt>
                <c:pt idx="219">
                  <c:v>1213</c:v>
                </c:pt>
                <c:pt idx="220">
                  <c:v>1538</c:v>
                </c:pt>
                <c:pt idx="221">
                  <c:v>1615</c:v>
                </c:pt>
                <c:pt idx="222">
                  <c:v>1227</c:v>
                </c:pt>
                <c:pt idx="223">
                  <c:v>1237</c:v>
                </c:pt>
                <c:pt idx="224">
                  <c:v>1621</c:v>
                </c:pt>
                <c:pt idx="225">
                  <c:v>1457</c:v>
                </c:pt>
                <c:pt idx="226">
                  <c:v>1655</c:v>
                </c:pt>
                <c:pt idx="227">
                  <c:v>1300</c:v>
                </c:pt>
                <c:pt idx="228">
                  <c:v>1232</c:v>
                </c:pt>
              </c:numCache>
            </c:numRef>
          </c:xVal>
          <c:yVal>
            <c:numRef>
              <c:f>Otter!$Q$481:$Q$1055</c:f>
              <c:numCache>
                <c:formatCode>0.0</c:formatCode>
                <c:ptCount val="575"/>
                <c:pt idx="0">
                  <c:v>7.9</c:v>
                </c:pt>
                <c:pt idx="1">
                  <c:v>10.5</c:v>
                </c:pt>
                <c:pt idx="2">
                  <c:v>8.1999999999999993</c:v>
                </c:pt>
                <c:pt idx="3">
                  <c:v>8.9</c:v>
                </c:pt>
                <c:pt idx="4">
                  <c:v>10.199999999999999</c:v>
                </c:pt>
                <c:pt idx="5">
                  <c:v>8.8000000000000007</c:v>
                </c:pt>
                <c:pt idx="6">
                  <c:v>8.4</c:v>
                </c:pt>
                <c:pt idx="7">
                  <c:v>8</c:v>
                </c:pt>
                <c:pt idx="8">
                  <c:v>8.1999999999999993</c:v>
                </c:pt>
                <c:pt idx="9">
                  <c:v>10.7</c:v>
                </c:pt>
                <c:pt idx="10">
                  <c:v>7.7</c:v>
                </c:pt>
                <c:pt idx="11">
                  <c:v>8.1999999999999993</c:v>
                </c:pt>
                <c:pt idx="12">
                  <c:v>8.1999999999999993</c:v>
                </c:pt>
                <c:pt idx="13">
                  <c:v>12.2</c:v>
                </c:pt>
                <c:pt idx="14">
                  <c:v>9.1999999999999993</c:v>
                </c:pt>
                <c:pt idx="15">
                  <c:v>9.4</c:v>
                </c:pt>
                <c:pt idx="16">
                  <c:v>9.6</c:v>
                </c:pt>
                <c:pt idx="17">
                  <c:v>9</c:v>
                </c:pt>
                <c:pt idx="18">
                  <c:v>8</c:v>
                </c:pt>
                <c:pt idx="19">
                  <c:v>9.1</c:v>
                </c:pt>
                <c:pt idx="20">
                  <c:v>7.6</c:v>
                </c:pt>
                <c:pt idx="21">
                  <c:v>9.5</c:v>
                </c:pt>
                <c:pt idx="22">
                  <c:v>8</c:v>
                </c:pt>
                <c:pt idx="23">
                  <c:v>10.3</c:v>
                </c:pt>
                <c:pt idx="24">
                  <c:v>8.6999999999999993</c:v>
                </c:pt>
                <c:pt idx="25">
                  <c:v>8.9</c:v>
                </c:pt>
                <c:pt idx="26">
                  <c:v>9.9</c:v>
                </c:pt>
                <c:pt idx="27">
                  <c:v>8.9</c:v>
                </c:pt>
                <c:pt idx="28">
                  <c:v>9.9</c:v>
                </c:pt>
                <c:pt idx="29">
                  <c:v>9.8000000000000007</c:v>
                </c:pt>
                <c:pt idx="30">
                  <c:v>7.8</c:v>
                </c:pt>
                <c:pt idx="31">
                  <c:v>8.1999999999999993</c:v>
                </c:pt>
                <c:pt idx="32">
                  <c:v>7.6</c:v>
                </c:pt>
                <c:pt idx="33">
                  <c:v>7.7</c:v>
                </c:pt>
                <c:pt idx="34">
                  <c:v>10.1</c:v>
                </c:pt>
                <c:pt idx="35">
                  <c:v>8.8000000000000007</c:v>
                </c:pt>
                <c:pt idx="36">
                  <c:v>10</c:v>
                </c:pt>
                <c:pt idx="37">
                  <c:v>9.1999999999999993</c:v>
                </c:pt>
                <c:pt idx="38">
                  <c:v>7.7</c:v>
                </c:pt>
                <c:pt idx="39">
                  <c:v>10.5</c:v>
                </c:pt>
                <c:pt idx="40">
                  <c:v>8.6999999999999993</c:v>
                </c:pt>
                <c:pt idx="41">
                  <c:v>8.9</c:v>
                </c:pt>
                <c:pt idx="42">
                  <c:v>9.6</c:v>
                </c:pt>
                <c:pt idx="43">
                  <c:v>12.3</c:v>
                </c:pt>
                <c:pt idx="44">
                  <c:v>10.4</c:v>
                </c:pt>
                <c:pt idx="45">
                  <c:v>10.9</c:v>
                </c:pt>
                <c:pt idx="46">
                  <c:v>10.9</c:v>
                </c:pt>
                <c:pt idx="47">
                  <c:v>12.4</c:v>
                </c:pt>
                <c:pt idx="48">
                  <c:v>10.5</c:v>
                </c:pt>
                <c:pt idx="49">
                  <c:v>11.9</c:v>
                </c:pt>
                <c:pt idx="50">
                  <c:v>9.3000000000000007</c:v>
                </c:pt>
                <c:pt idx="51">
                  <c:v>9.3000000000000007</c:v>
                </c:pt>
                <c:pt idx="52">
                  <c:v>8.1999999999999993</c:v>
                </c:pt>
                <c:pt idx="53">
                  <c:v>8.9</c:v>
                </c:pt>
                <c:pt idx="54">
                  <c:v>8.5</c:v>
                </c:pt>
                <c:pt idx="55">
                  <c:v>9.6</c:v>
                </c:pt>
                <c:pt idx="56">
                  <c:v>8.8000000000000007</c:v>
                </c:pt>
                <c:pt idx="57">
                  <c:v>9.5</c:v>
                </c:pt>
                <c:pt idx="58">
                  <c:v>10</c:v>
                </c:pt>
                <c:pt idx="59">
                  <c:v>9.9</c:v>
                </c:pt>
                <c:pt idx="60">
                  <c:v>9.5</c:v>
                </c:pt>
                <c:pt idx="61">
                  <c:v>9.6999999999999993</c:v>
                </c:pt>
                <c:pt idx="62">
                  <c:v>10.199999999999999</c:v>
                </c:pt>
                <c:pt idx="63">
                  <c:v>9.8000000000000007</c:v>
                </c:pt>
                <c:pt idx="64">
                  <c:v>9</c:v>
                </c:pt>
                <c:pt idx="65">
                  <c:v>10.5</c:v>
                </c:pt>
                <c:pt idx="66">
                  <c:v>11.7</c:v>
                </c:pt>
                <c:pt idx="67">
                  <c:v>12.7</c:v>
                </c:pt>
                <c:pt idx="68">
                  <c:v>10</c:v>
                </c:pt>
                <c:pt idx="69">
                  <c:v>11.5</c:v>
                </c:pt>
                <c:pt idx="70">
                  <c:v>9.6</c:v>
                </c:pt>
                <c:pt idx="71">
                  <c:v>9.8000000000000007</c:v>
                </c:pt>
                <c:pt idx="72">
                  <c:v>9.5</c:v>
                </c:pt>
                <c:pt idx="73">
                  <c:v>10.7</c:v>
                </c:pt>
                <c:pt idx="74">
                  <c:v>11.5</c:v>
                </c:pt>
                <c:pt idx="75">
                  <c:v>12.4</c:v>
                </c:pt>
                <c:pt idx="76">
                  <c:v>12</c:v>
                </c:pt>
                <c:pt idx="77">
                  <c:v>12.1</c:v>
                </c:pt>
                <c:pt idx="78">
                  <c:v>12</c:v>
                </c:pt>
                <c:pt idx="79">
                  <c:v>12.3</c:v>
                </c:pt>
                <c:pt idx="80">
                  <c:v>12.2</c:v>
                </c:pt>
                <c:pt idx="81">
                  <c:v>11.5</c:v>
                </c:pt>
                <c:pt idx="82">
                  <c:v>11.7</c:v>
                </c:pt>
                <c:pt idx="83">
                  <c:v>11.7</c:v>
                </c:pt>
                <c:pt idx="84">
                  <c:v>11.8</c:v>
                </c:pt>
                <c:pt idx="85">
                  <c:v>12.3</c:v>
                </c:pt>
                <c:pt idx="86">
                  <c:v>12.3</c:v>
                </c:pt>
                <c:pt idx="87">
                  <c:v>11.4</c:v>
                </c:pt>
                <c:pt idx="88">
                  <c:v>10.3</c:v>
                </c:pt>
                <c:pt idx="89">
                  <c:v>9.6</c:v>
                </c:pt>
                <c:pt idx="90">
                  <c:v>9.6999999999999993</c:v>
                </c:pt>
                <c:pt idx="91">
                  <c:v>10.9</c:v>
                </c:pt>
                <c:pt idx="92">
                  <c:v>10.3</c:v>
                </c:pt>
                <c:pt idx="93">
                  <c:v>10.8</c:v>
                </c:pt>
                <c:pt idx="94">
                  <c:v>11.3</c:v>
                </c:pt>
                <c:pt idx="95">
                  <c:v>10.9</c:v>
                </c:pt>
                <c:pt idx="96">
                  <c:v>10.5</c:v>
                </c:pt>
                <c:pt idx="97">
                  <c:v>10.3</c:v>
                </c:pt>
                <c:pt idx="98">
                  <c:v>11</c:v>
                </c:pt>
                <c:pt idx="99">
                  <c:v>9.8000000000000007</c:v>
                </c:pt>
                <c:pt idx="100">
                  <c:v>10.3</c:v>
                </c:pt>
                <c:pt idx="101">
                  <c:v>10.5</c:v>
                </c:pt>
                <c:pt idx="102">
                  <c:v>11.6</c:v>
                </c:pt>
                <c:pt idx="103">
                  <c:v>11.5</c:v>
                </c:pt>
                <c:pt idx="104">
                  <c:v>11.2</c:v>
                </c:pt>
                <c:pt idx="105">
                  <c:v>11.5</c:v>
                </c:pt>
                <c:pt idx="106">
                  <c:v>10.5</c:v>
                </c:pt>
                <c:pt idx="107">
                  <c:v>10.7</c:v>
                </c:pt>
                <c:pt idx="108">
                  <c:v>10.5</c:v>
                </c:pt>
                <c:pt idx="109">
                  <c:v>10.8</c:v>
                </c:pt>
                <c:pt idx="110">
                  <c:v>10.5</c:v>
                </c:pt>
                <c:pt idx="111">
                  <c:v>11.3</c:v>
                </c:pt>
                <c:pt idx="112">
                  <c:v>11.4</c:v>
                </c:pt>
                <c:pt idx="113">
                  <c:v>11.6</c:v>
                </c:pt>
                <c:pt idx="114">
                  <c:v>11.4</c:v>
                </c:pt>
                <c:pt idx="115">
                  <c:v>12.2</c:v>
                </c:pt>
                <c:pt idx="116">
                  <c:v>11.4</c:v>
                </c:pt>
                <c:pt idx="117">
                  <c:v>10.5</c:v>
                </c:pt>
                <c:pt idx="118">
                  <c:v>10</c:v>
                </c:pt>
                <c:pt idx="119">
                  <c:v>9.5</c:v>
                </c:pt>
                <c:pt idx="120">
                  <c:v>9.6</c:v>
                </c:pt>
                <c:pt idx="121">
                  <c:v>11</c:v>
                </c:pt>
                <c:pt idx="122">
                  <c:v>10.4</c:v>
                </c:pt>
                <c:pt idx="123">
                  <c:v>9.1</c:v>
                </c:pt>
                <c:pt idx="124">
                  <c:v>10.3</c:v>
                </c:pt>
                <c:pt idx="125">
                  <c:v>10.5</c:v>
                </c:pt>
                <c:pt idx="126">
                  <c:v>10.8</c:v>
                </c:pt>
                <c:pt idx="127">
                  <c:v>10.199999999999999</c:v>
                </c:pt>
                <c:pt idx="128">
                  <c:v>11</c:v>
                </c:pt>
                <c:pt idx="129">
                  <c:v>9.8000000000000007</c:v>
                </c:pt>
                <c:pt idx="130">
                  <c:v>11.1</c:v>
                </c:pt>
                <c:pt idx="131">
                  <c:v>11.4</c:v>
                </c:pt>
                <c:pt idx="132">
                  <c:v>11.4</c:v>
                </c:pt>
                <c:pt idx="133">
                  <c:v>11.6</c:v>
                </c:pt>
                <c:pt idx="134">
                  <c:v>11.9</c:v>
                </c:pt>
                <c:pt idx="135">
                  <c:v>12.1</c:v>
                </c:pt>
                <c:pt idx="136">
                  <c:v>10.199999999999999</c:v>
                </c:pt>
                <c:pt idx="137">
                  <c:v>11.8</c:v>
                </c:pt>
                <c:pt idx="138">
                  <c:v>9.6999999999999993</c:v>
                </c:pt>
                <c:pt idx="139">
                  <c:v>9.1999999999999993</c:v>
                </c:pt>
                <c:pt idx="140">
                  <c:v>12</c:v>
                </c:pt>
                <c:pt idx="141">
                  <c:v>10.5</c:v>
                </c:pt>
                <c:pt idx="142">
                  <c:v>10.8</c:v>
                </c:pt>
                <c:pt idx="143">
                  <c:v>11</c:v>
                </c:pt>
                <c:pt idx="144">
                  <c:v>10.7</c:v>
                </c:pt>
                <c:pt idx="145">
                  <c:v>10.1</c:v>
                </c:pt>
                <c:pt idx="146">
                  <c:v>10.5</c:v>
                </c:pt>
                <c:pt idx="147">
                  <c:v>10.5</c:v>
                </c:pt>
                <c:pt idx="148">
                  <c:v>10.9</c:v>
                </c:pt>
                <c:pt idx="149">
                  <c:v>10.5</c:v>
                </c:pt>
                <c:pt idx="150">
                  <c:v>10.5</c:v>
                </c:pt>
                <c:pt idx="151">
                  <c:v>9</c:v>
                </c:pt>
                <c:pt idx="152">
                  <c:v>10.3</c:v>
                </c:pt>
                <c:pt idx="153">
                  <c:v>9.4</c:v>
                </c:pt>
                <c:pt idx="154">
                  <c:v>11.1</c:v>
                </c:pt>
                <c:pt idx="155">
                  <c:v>10.9</c:v>
                </c:pt>
                <c:pt idx="156">
                  <c:v>11.5</c:v>
                </c:pt>
                <c:pt idx="157">
                  <c:v>9.4</c:v>
                </c:pt>
                <c:pt idx="158">
                  <c:v>8.1999999999999993</c:v>
                </c:pt>
                <c:pt idx="159">
                  <c:v>9.4</c:v>
                </c:pt>
                <c:pt idx="160">
                  <c:v>10.4</c:v>
                </c:pt>
                <c:pt idx="161">
                  <c:v>8.3000000000000007</c:v>
                </c:pt>
                <c:pt idx="162">
                  <c:v>8.5</c:v>
                </c:pt>
                <c:pt idx="163">
                  <c:v>8.5</c:v>
                </c:pt>
                <c:pt idx="164">
                  <c:v>9.5</c:v>
                </c:pt>
                <c:pt idx="165">
                  <c:v>8.1</c:v>
                </c:pt>
                <c:pt idx="166">
                  <c:v>9.3000000000000007</c:v>
                </c:pt>
                <c:pt idx="167" formatCode="General">
                  <c:v>7.9</c:v>
                </c:pt>
                <c:pt idx="168" formatCode="General">
                  <c:v>9.4</c:v>
                </c:pt>
                <c:pt idx="169" formatCode="General">
                  <c:v>7.8</c:v>
                </c:pt>
                <c:pt idx="170" formatCode="General">
                  <c:v>8.1999999999999993</c:v>
                </c:pt>
                <c:pt idx="171" formatCode="General">
                  <c:v>7.3</c:v>
                </c:pt>
                <c:pt idx="172" formatCode="General">
                  <c:v>8.1</c:v>
                </c:pt>
                <c:pt idx="173" formatCode="General">
                  <c:v>8.1</c:v>
                </c:pt>
                <c:pt idx="174" formatCode="General">
                  <c:v>7.5</c:v>
                </c:pt>
                <c:pt idx="175" formatCode="General">
                  <c:v>8.8000000000000007</c:v>
                </c:pt>
                <c:pt idx="176" formatCode="General">
                  <c:v>8.1</c:v>
                </c:pt>
                <c:pt idx="177" formatCode="General">
                  <c:v>7.5</c:v>
                </c:pt>
                <c:pt idx="178" formatCode="General">
                  <c:v>8.9</c:v>
                </c:pt>
                <c:pt idx="179" formatCode="General">
                  <c:v>8.6999999999999993</c:v>
                </c:pt>
                <c:pt idx="180" formatCode="General">
                  <c:v>9.3000000000000007</c:v>
                </c:pt>
                <c:pt idx="181" formatCode="General">
                  <c:v>7.2</c:v>
                </c:pt>
                <c:pt idx="182">
                  <c:v>10</c:v>
                </c:pt>
                <c:pt idx="183">
                  <c:v>7.5</c:v>
                </c:pt>
                <c:pt idx="184" formatCode="General">
                  <c:v>8.4</c:v>
                </c:pt>
                <c:pt idx="185">
                  <c:v>9.5</c:v>
                </c:pt>
                <c:pt idx="186">
                  <c:v>9.9</c:v>
                </c:pt>
                <c:pt idx="187">
                  <c:v>9.6999999999999993</c:v>
                </c:pt>
                <c:pt idx="188">
                  <c:v>8.8000000000000007</c:v>
                </c:pt>
                <c:pt idx="189">
                  <c:v>9.1999999999999993</c:v>
                </c:pt>
                <c:pt idx="190">
                  <c:v>8.8000000000000007</c:v>
                </c:pt>
                <c:pt idx="191">
                  <c:v>8.1999999999999993</c:v>
                </c:pt>
                <c:pt idx="192">
                  <c:v>9.1999999999999993</c:v>
                </c:pt>
                <c:pt idx="193">
                  <c:v>9</c:v>
                </c:pt>
                <c:pt idx="194">
                  <c:v>6.8</c:v>
                </c:pt>
                <c:pt idx="195">
                  <c:v>8.4</c:v>
                </c:pt>
                <c:pt idx="196">
                  <c:v>8.4</c:v>
                </c:pt>
                <c:pt idx="197">
                  <c:v>8.3000000000000007</c:v>
                </c:pt>
                <c:pt idx="198">
                  <c:v>9.4</c:v>
                </c:pt>
                <c:pt idx="199">
                  <c:v>7.5</c:v>
                </c:pt>
                <c:pt idx="200">
                  <c:v>7.9</c:v>
                </c:pt>
                <c:pt idx="201">
                  <c:v>10</c:v>
                </c:pt>
                <c:pt idx="202">
                  <c:v>8.1999999999999993</c:v>
                </c:pt>
                <c:pt idx="203">
                  <c:v>9</c:v>
                </c:pt>
                <c:pt idx="204">
                  <c:v>8.3000000000000007</c:v>
                </c:pt>
                <c:pt idx="205">
                  <c:v>10.199999999999999</c:v>
                </c:pt>
                <c:pt idx="206">
                  <c:v>8.9</c:v>
                </c:pt>
                <c:pt idx="207">
                  <c:v>9.4</c:v>
                </c:pt>
                <c:pt idx="208">
                  <c:v>7.8</c:v>
                </c:pt>
                <c:pt idx="209">
                  <c:v>7.9</c:v>
                </c:pt>
                <c:pt idx="210">
                  <c:v>7.2</c:v>
                </c:pt>
                <c:pt idx="211">
                  <c:v>7.7</c:v>
                </c:pt>
                <c:pt idx="212">
                  <c:v>10.1</c:v>
                </c:pt>
                <c:pt idx="213">
                  <c:v>10.1</c:v>
                </c:pt>
                <c:pt idx="214">
                  <c:v>10.199999999999999</c:v>
                </c:pt>
                <c:pt idx="215">
                  <c:v>8.5</c:v>
                </c:pt>
                <c:pt idx="216">
                  <c:v>7.8</c:v>
                </c:pt>
                <c:pt idx="217">
                  <c:v>10.1</c:v>
                </c:pt>
                <c:pt idx="218">
                  <c:v>8.3000000000000007</c:v>
                </c:pt>
                <c:pt idx="219">
                  <c:v>9.1</c:v>
                </c:pt>
                <c:pt idx="220">
                  <c:v>9.9</c:v>
                </c:pt>
                <c:pt idx="221">
                  <c:v>7.6</c:v>
                </c:pt>
                <c:pt idx="222">
                  <c:v>8.6999999999999993</c:v>
                </c:pt>
                <c:pt idx="223">
                  <c:v>11.9</c:v>
                </c:pt>
                <c:pt idx="224">
                  <c:v>12</c:v>
                </c:pt>
                <c:pt idx="225">
                  <c:v>10.4</c:v>
                </c:pt>
                <c:pt idx="226">
                  <c:v>9.9</c:v>
                </c:pt>
                <c:pt idx="227">
                  <c:v>9.8000000000000007</c:v>
                </c:pt>
                <c:pt idx="228">
                  <c:v>9.6999999999999993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62A-40AD-AD1D-73288DE4A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5858584"/>
        <c:axId val="665860880"/>
      </c:scatterChart>
      <c:valAx>
        <c:axId val="665858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of 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5860880"/>
        <c:crosses val="autoZero"/>
        <c:crossBetween val="midCat"/>
      </c:valAx>
      <c:valAx>
        <c:axId val="66586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D.O.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58585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TDS vs Time of Day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-8.0405525380228507E-2"/>
                  <c:y val="-0.3623790422423612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Otter!$B$156:$B$1184</c:f>
              <c:numCache>
                <c:formatCode>General</c:formatCode>
                <c:ptCount val="1029"/>
                <c:pt idx="0">
                  <c:v>1306</c:v>
                </c:pt>
                <c:pt idx="1">
                  <c:v>1820</c:v>
                </c:pt>
                <c:pt idx="2">
                  <c:v>657</c:v>
                </c:pt>
                <c:pt idx="3">
                  <c:v>1400</c:v>
                </c:pt>
                <c:pt idx="4">
                  <c:v>657</c:v>
                </c:pt>
                <c:pt idx="5">
                  <c:v>842</c:v>
                </c:pt>
                <c:pt idx="6">
                  <c:v>1127</c:v>
                </c:pt>
                <c:pt idx="7">
                  <c:v>1629</c:v>
                </c:pt>
                <c:pt idx="8">
                  <c:v>837</c:v>
                </c:pt>
                <c:pt idx="9">
                  <c:v>1137</c:v>
                </c:pt>
                <c:pt idx="10">
                  <c:v>1730</c:v>
                </c:pt>
                <c:pt idx="11">
                  <c:v>706</c:v>
                </c:pt>
                <c:pt idx="12">
                  <c:v>1142</c:v>
                </c:pt>
                <c:pt idx="13">
                  <c:v>1644</c:v>
                </c:pt>
                <c:pt idx="14">
                  <c:v>734</c:v>
                </c:pt>
                <c:pt idx="15">
                  <c:v>1155</c:v>
                </c:pt>
                <c:pt idx="16">
                  <c:v>1710</c:v>
                </c:pt>
                <c:pt idx="17">
                  <c:v>741</c:v>
                </c:pt>
                <c:pt idx="18">
                  <c:v>1257</c:v>
                </c:pt>
                <c:pt idx="19">
                  <c:v>1700</c:v>
                </c:pt>
                <c:pt idx="20">
                  <c:v>751</c:v>
                </c:pt>
                <c:pt idx="21">
                  <c:v>1107</c:v>
                </c:pt>
                <c:pt idx="22">
                  <c:v>1703</c:v>
                </c:pt>
                <c:pt idx="23" formatCode="0">
                  <c:v>717</c:v>
                </c:pt>
                <c:pt idx="24">
                  <c:v>1235</c:v>
                </c:pt>
                <c:pt idx="25">
                  <c:v>1657</c:v>
                </c:pt>
                <c:pt idx="26">
                  <c:v>655</c:v>
                </c:pt>
                <c:pt idx="27">
                  <c:v>1409</c:v>
                </c:pt>
                <c:pt idx="28">
                  <c:v>752</c:v>
                </c:pt>
                <c:pt idx="29">
                  <c:v>1355</c:v>
                </c:pt>
                <c:pt idx="30">
                  <c:v>1647</c:v>
                </c:pt>
                <c:pt idx="31">
                  <c:v>735</c:v>
                </c:pt>
                <c:pt idx="32">
                  <c:v>1217</c:v>
                </c:pt>
                <c:pt idx="33">
                  <c:v>1709</c:v>
                </c:pt>
                <c:pt idx="34">
                  <c:v>659</c:v>
                </c:pt>
                <c:pt idx="35">
                  <c:v>1327</c:v>
                </c:pt>
                <c:pt idx="36">
                  <c:v>1635</c:v>
                </c:pt>
                <c:pt idx="37">
                  <c:v>702</c:v>
                </c:pt>
                <c:pt idx="38">
                  <c:v>1615</c:v>
                </c:pt>
                <c:pt idx="39">
                  <c:v>637</c:v>
                </c:pt>
                <c:pt idx="40">
                  <c:v>708</c:v>
                </c:pt>
                <c:pt idx="41">
                  <c:v>1508</c:v>
                </c:pt>
                <c:pt idx="42">
                  <c:v>814</c:v>
                </c:pt>
                <c:pt idx="43">
                  <c:v>1218</c:v>
                </c:pt>
                <c:pt idx="44">
                  <c:v>1733</c:v>
                </c:pt>
                <c:pt idx="45">
                  <c:v>721</c:v>
                </c:pt>
                <c:pt idx="46">
                  <c:v>1405</c:v>
                </c:pt>
                <c:pt idx="47">
                  <c:v>1733</c:v>
                </c:pt>
                <c:pt idx="48">
                  <c:v>703</c:v>
                </c:pt>
                <c:pt idx="49">
                  <c:v>1750</c:v>
                </c:pt>
                <c:pt idx="50">
                  <c:v>712</c:v>
                </c:pt>
                <c:pt idx="51">
                  <c:v>1545</c:v>
                </c:pt>
                <c:pt idx="52">
                  <c:v>715</c:v>
                </c:pt>
                <c:pt idx="53">
                  <c:v>1536</c:v>
                </c:pt>
                <c:pt idx="54">
                  <c:v>707</c:v>
                </c:pt>
                <c:pt idx="55">
                  <c:v>1332</c:v>
                </c:pt>
                <c:pt idx="56">
                  <c:v>740</c:v>
                </c:pt>
                <c:pt idx="57">
                  <c:v>1300</c:v>
                </c:pt>
                <c:pt idx="58">
                  <c:v>1700</c:v>
                </c:pt>
                <c:pt idx="59">
                  <c:v>650</c:v>
                </c:pt>
                <c:pt idx="60">
                  <c:v>1510</c:v>
                </c:pt>
                <c:pt idx="61">
                  <c:v>1821</c:v>
                </c:pt>
                <c:pt idx="62">
                  <c:v>739</c:v>
                </c:pt>
                <c:pt idx="63">
                  <c:v>1314</c:v>
                </c:pt>
                <c:pt idx="64">
                  <c:v>1647</c:v>
                </c:pt>
                <c:pt idx="65">
                  <c:v>706</c:v>
                </c:pt>
                <c:pt idx="66">
                  <c:v>1523</c:v>
                </c:pt>
                <c:pt idx="67">
                  <c:v>735</c:v>
                </c:pt>
                <c:pt idx="68">
                  <c:v>707</c:v>
                </c:pt>
                <c:pt idx="69">
                  <c:v>1605</c:v>
                </c:pt>
                <c:pt idx="70">
                  <c:v>1905</c:v>
                </c:pt>
                <c:pt idx="71">
                  <c:v>658</c:v>
                </c:pt>
                <c:pt idx="72">
                  <c:v>1242</c:v>
                </c:pt>
                <c:pt idx="73">
                  <c:v>709</c:v>
                </c:pt>
                <c:pt idx="74">
                  <c:v>1435</c:v>
                </c:pt>
                <c:pt idx="75">
                  <c:v>709</c:v>
                </c:pt>
                <c:pt idx="76">
                  <c:v>1317</c:v>
                </c:pt>
                <c:pt idx="77">
                  <c:v>735</c:v>
                </c:pt>
                <c:pt idx="78">
                  <c:v>1242</c:v>
                </c:pt>
                <c:pt idx="79">
                  <c:v>1552</c:v>
                </c:pt>
                <c:pt idx="80">
                  <c:v>700</c:v>
                </c:pt>
                <c:pt idx="81">
                  <c:v>1537</c:v>
                </c:pt>
                <c:pt idx="82">
                  <c:v>723</c:v>
                </c:pt>
                <c:pt idx="83">
                  <c:v>1205</c:v>
                </c:pt>
                <c:pt idx="84">
                  <c:v>1650</c:v>
                </c:pt>
                <c:pt idx="85">
                  <c:v>711</c:v>
                </c:pt>
                <c:pt idx="86">
                  <c:v>1225</c:v>
                </c:pt>
                <c:pt idx="87">
                  <c:v>1635</c:v>
                </c:pt>
                <c:pt idx="88">
                  <c:v>648</c:v>
                </c:pt>
                <c:pt idx="89">
                  <c:v>1431</c:v>
                </c:pt>
                <c:pt idx="90">
                  <c:v>702</c:v>
                </c:pt>
                <c:pt idx="91">
                  <c:v>1444</c:v>
                </c:pt>
                <c:pt idx="92">
                  <c:v>1723</c:v>
                </c:pt>
                <c:pt idx="93">
                  <c:v>725</c:v>
                </c:pt>
                <c:pt idx="94">
                  <c:v>1253</c:v>
                </c:pt>
                <c:pt idx="95">
                  <c:v>1720</c:v>
                </c:pt>
                <c:pt idx="96">
                  <c:v>656</c:v>
                </c:pt>
                <c:pt idx="97">
                  <c:v>1110</c:v>
                </c:pt>
                <c:pt idx="98">
                  <c:v>1642</c:v>
                </c:pt>
                <c:pt idx="99">
                  <c:v>646</c:v>
                </c:pt>
                <c:pt idx="100">
                  <c:v>1445</c:v>
                </c:pt>
                <c:pt idx="101">
                  <c:v>1641</c:v>
                </c:pt>
                <c:pt idx="102">
                  <c:v>655</c:v>
                </c:pt>
                <c:pt idx="103">
                  <c:v>1345</c:v>
                </c:pt>
                <c:pt idx="104">
                  <c:v>1710</c:v>
                </c:pt>
                <c:pt idx="105">
                  <c:v>801</c:v>
                </c:pt>
                <c:pt idx="106">
                  <c:v>1417</c:v>
                </c:pt>
                <c:pt idx="107">
                  <c:v>1720</c:v>
                </c:pt>
                <c:pt idx="108">
                  <c:v>713</c:v>
                </c:pt>
                <c:pt idx="109">
                  <c:v>1635</c:v>
                </c:pt>
                <c:pt idx="110">
                  <c:v>736</c:v>
                </c:pt>
                <c:pt idx="111">
                  <c:v>1320</c:v>
                </c:pt>
                <c:pt idx="112">
                  <c:v>1653</c:v>
                </c:pt>
                <c:pt idx="113">
                  <c:v>719</c:v>
                </c:pt>
                <c:pt idx="114">
                  <c:v>642</c:v>
                </c:pt>
                <c:pt idx="115">
                  <c:v>1256</c:v>
                </c:pt>
                <c:pt idx="116">
                  <c:v>1713</c:v>
                </c:pt>
                <c:pt idx="117">
                  <c:v>720</c:v>
                </c:pt>
                <c:pt idx="118">
                  <c:v>1315</c:v>
                </c:pt>
                <c:pt idx="119">
                  <c:v>1734</c:v>
                </c:pt>
                <c:pt idx="120">
                  <c:v>729</c:v>
                </c:pt>
                <c:pt idx="121">
                  <c:v>1323</c:v>
                </c:pt>
                <c:pt idx="122">
                  <c:v>1711</c:v>
                </c:pt>
                <c:pt idx="123">
                  <c:v>651</c:v>
                </c:pt>
                <c:pt idx="124">
                  <c:v>1147</c:v>
                </c:pt>
                <c:pt idx="125">
                  <c:v>1655</c:v>
                </c:pt>
                <c:pt idx="126">
                  <c:v>711</c:v>
                </c:pt>
                <c:pt idx="127">
                  <c:v>1617</c:v>
                </c:pt>
                <c:pt idx="128">
                  <c:v>708</c:v>
                </c:pt>
                <c:pt idx="129">
                  <c:v>1238</c:v>
                </c:pt>
                <c:pt idx="130">
                  <c:v>1636</c:v>
                </c:pt>
                <c:pt idx="131">
                  <c:v>732</c:v>
                </c:pt>
                <c:pt idx="132">
                  <c:v>1321</c:v>
                </c:pt>
                <c:pt idx="133">
                  <c:v>1705</c:v>
                </c:pt>
                <c:pt idx="134">
                  <c:v>635</c:v>
                </c:pt>
                <c:pt idx="135">
                  <c:v>1352</c:v>
                </c:pt>
                <c:pt idx="136">
                  <c:v>713</c:v>
                </c:pt>
                <c:pt idx="137">
                  <c:v>1425</c:v>
                </c:pt>
                <c:pt idx="138">
                  <c:v>720</c:v>
                </c:pt>
                <c:pt idx="139">
                  <c:v>1611</c:v>
                </c:pt>
                <c:pt idx="140">
                  <c:v>715</c:v>
                </c:pt>
                <c:pt idx="141">
                  <c:v>1632</c:v>
                </c:pt>
                <c:pt idx="142">
                  <c:v>651</c:v>
                </c:pt>
                <c:pt idx="143">
                  <c:v>1154</c:v>
                </c:pt>
                <c:pt idx="144">
                  <c:v>1538</c:v>
                </c:pt>
                <c:pt idx="145">
                  <c:v>832</c:v>
                </c:pt>
                <c:pt idx="146">
                  <c:v>1332</c:v>
                </c:pt>
                <c:pt idx="147">
                  <c:v>1710</c:v>
                </c:pt>
                <c:pt idx="148">
                  <c:v>758</c:v>
                </c:pt>
                <c:pt idx="149">
                  <c:v>1350</c:v>
                </c:pt>
                <c:pt idx="150">
                  <c:v>1732</c:v>
                </c:pt>
                <c:pt idx="151">
                  <c:v>730</c:v>
                </c:pt>
                <c:pt idx="152">
                  <c:v>1153</c:v>
                </c:pt>
                <c:pt idx="153">
                  <c:v>1735</c:v>
                </c:pt>
                <c:pt idx="154">
                  <c:v>724</c:v>
                </c:pt>
                <c:pt idx="155">
                  <c:v>1705</c:v>
                </c:pt>
                <c:pt idx="156">
                  <c:v>735</c:v>
                </c:pt>
                <c:pt idx="157">
                  <c:v>1216</c:v>
                </c:pt>
                <c:pt idx="158">
                  <c:v>1632</c:v>
                </c:pt>
                <c:pt idx="159">
                  <c:v>742</c:v>
                </c:pt>
                <c:pt idx="160">
                  <c:v>1447</c:v>
                </c:pt>
                <c:pt idx="161">
                  <c:v>746</c:v>
                </c:pt>
                <c:pt idx="162">
                  <c:v>1610</c:v>
                </c:pt>
                <c:pt idx="163">
                  <c:v>708</c:v>
                </c:pt>
                <c:pt idx="164">
                  <c:v>1241</c:v>
                </c:pt>
                <c:pt idx="165">
                  <c:v>1158</c:v>
                </c:pt>
                <c:pt idx="166">
                  <c:v>803</c:v>
                </c:pt>
                <c:pt idx="167">
                  <c:v>1330</c:v>
                </c:pt>
                <c:pt idx="168">
                  <c:v>651</c:v>
                </c:pt>
                <c:pt idx="169">
                  <c:v>1223</c:v>
                </c:pt>
                <c:pt idx="170">
                  <c:v>1512</c:v>
                </c:pt>
                <c:pt idx="171">
                  <c:v>645</c:v>
                </c:pt>
                <c:pt idx="172">
                  <c:v>637</c:v>
                </c:pt>
                <c:pt idx="173">
                  <c:v>1355</c:v>
                </c:pt>
                <c:pt idx="174">
                  <c:v>636</c:v>
                </c:pt>
                <c:pt idx="175">
                  <c:v>1219</c:v>
                </c:pt>
                <c:pt idx="176">
                  <c:v>1617</c:v>
                </c:pt>
                <c:pt idx="177">
                  <c:v>705</c:v>
                </c:pt>
                <c:pt idx="178">
                  <c:v>1446</c:v>
                </c:pt>
                <c:pt idx="179">
                  <c:v>658</c:v>
                </c:pt>
                <c:pt idx="180">
                  <c:v>1155</c:v>
                </c:pt>
                <c:pt idx="181">
                  <c:v>710</c:v>
                </c:pt>
                <c:pt idx="182">
                  <c:v>1142</c:v>
                </c:pt>
                <c:pt idx="183">
                  <c:v>653</c:v>
                </c:pt>
                <c:pt idx="184">
                  <c:v>652</c:v>
                </c:pt>
                <c:pt idx="185">
                  <c:v>1310</c:v>
                </c:pt>
                <c:pt idx="186">
                  <c:v>653</c:v>
                </c:pt>
                <c:pt idx="187">
                  <c:v>1423</c:v>
                </c:pt>
                <c:pt idx="188">
                  <c:v>658</c:v>
                </c:pt>
                <c:pt idx="189">
                  <c:v>1155</c:v>
                </c:pt>
                <c:pt idx="190">
                  <c:v>701</c:v>
                </c:pt>
                <c:pt idx="191">
                  <c:v>702</c:v>
                </c:pt>
                <c:pt idx="192">
                  <c:v>1230</c:v>
                </c:pt>
                <c:pt idx="193">
                  <c:v>645</c:v>
                </c:pt>
                <c:pt idx="194">
                  <c:v>1212</c:v>
                </c:pt>
                <c:pt idx="195">
                  <c:v>721</c:v>
                </c:pt>
                <c:pt idx="196">
                  <c:v>658</c:v>
                </c:pt>
                <c:pt idx="197">
                  <c:v>735</c:v>
                </c:pt>
                <c:pt idx="198">
                  <c:v>1047</c:v>
                </c:pt>
                <c:pt idx="199">
                  <c:v>1605</c:v>
                </c:pt>
                <c:pt idx="200">
                  <c:v>707</c:v>
                </c:pt>
                <c:pt idx="201">
                  <c:v>1708</c:v>
                </c:pt>
                <c:pt idx="202">
                  <c:v>816</c:v>
                </c:pt>
                <c:pt idx="203">
                  <c:v>1228</c:v>
                </c:pt>
                <c:pt idx="204">
                  <c:v>1710</c:v>
                </c:pt>
                <c:pt idx="205">
                  <c:v>740</c:v>
                </c:pt>
                <c:pt idx="206">
                  <c:v>1212</c:v>
                </c:pt>
                <c:pt idx="207">
                  <c:v>714</c:v>
                </c:pt>
                <c:pt idx="208">
                  <c:v>1323</c:v>
                </c:pt>
                <c:pt idx="209">
                  <c:v>1632</c:v>
                </c:pt>
                <c:pt idx="210">
                  <c:v>805</c:v>
                </c:pt>
                <c:pt idx="211">
                  <c:v>1420</c:v>
                </c:pt>
                <c:pt idx="212">
                  <c:v>703</c:v>
                </c:pt>
                <c:pt idx="213">
                  <c:v>1225</c:v>
                </c:pt>
                <c:pt idx="214">
                  <c:v>703</c:v>
                </c:pt>
                <c:pt idx="215">
                  <c:v>1436</c:v>
                </c:pt>
                <c:pt idx="216">
                  <c:v>1530</c:v>
                </c:pt>
                <c:pt idx="217">
                  <c:v>724</c:v>
                </c:pt>
                <c:pt idx="218">
                  <c:v>1330</c:v>
                </c:pt>
                <c:pt idx="219">
                  <c:v>714</c:v>
                </c:pt>
                <c:pt idx="220">
                  <c:v>1310</c:v>
                </c:pt>
                <c:pt idx="221">
                  <c:v>808</c:v>
                </c:pt>
                <c:pt idx="222">
                  <c:v>1300</c:v>
                </c:pt>
                <c:pt idx="223">
                  <c:v>655</c:v>
                </c:pt>
                <c:pt idx="224">
                  <c:v>753</c:v>
                </c:pt>
                <c:pt idx="225">
                  <c:v>1206</c:v>
                </c:pt>
                <c:pt idx="226">
                  <c:v>1628</c:v>
                </c:pt>
                <c:pt idx="227">
                  <c:v>717</c:v>
                </c:pt>
                <c:pt idx="228">
                  <c:v>1441</c:v>
                </c:pt>
                <c:pt idx="229">
                  <c:v>656</c:v>
                </c:pt>
                <c:pt idx="230">
                  <c:v>1808</c:v>
                </c:pt>
                <c:pt idx="231">
                  <c:v>725</c:v>
                </c:pt>
                <c:pt idx="232">
                  <c:v>1520</c:v>
                </c:pt>
                <c:pt idx="233">
                  <c:v>648</c:v>
                </c:pt>
                <c:pt idx="234">
                  <c:v>1231</c:v>
                </c:pt>
                <c:pt idx="235">
                  <c:v>721</c:v>
                </c:pt>
                <c:pt idx="236" formatCode="0">
                  <c:v>1154</c:v>
                </c:pt>
                <c:pt idx="237">
                  <c:v>715</c:v>
                </c:pt>
                <c:pt idx="238">
                  <c:v>1130</c:v>
                </c:pt>
                <c:pt idx="239">
                  <c:v>708</c:v>
                </c:pt>
                <c:pt idx="240">
                  <c:v>715</c:v>
                </c:pt>
                <c:pt idx="241">
                  <c:v>1402</c:v>
                </c:pt>
                <c:pt idx="242">
                  <c:v>757</c:v>
                </c:pt>
                <c:pt idx="243">
                  <c:v>1045</c:v>
                </c:pt>
                <c:pt idx="244">
                  <c:v>800</c:v>
                </c:pt>
                <c:pt idx="245">
                  <c:v>1323</c:v>
                </c:pt>
                <c:pt idx="246">
                  <c:v>701</c:v>
                </c:pt>
                <c:pt idx="247">
                  <c:v>1120</c:v>
                </c:pt>
                <c:pt idx="248">
                  <c:v>1420</c:v>
                </c:pt>
                <c:pt idx="249">
                  <c:v>653</c:v>
                </c:pt>
                <c:pt idx="250">
                  <c:v>1520</c:v>
                </c:pt>
                <c:pt idx="251">
                  <c:v>728</c:v>
                </c:pt>
                <c:pt idx="252">
                  <c:v>1313</c:v>
                </c:pt>
                <c:pt idx="253">
                  <c:v>718</c:v>
                </c:pt>
                <c:pt idx="254">
                  <c:v>1320</c:v>
                </c:pt>
                <c:pt idx="255">
                  <c:v>809</c:v>
                </c:pt>
                <c:pt idx="256">
                  <c:v>1631</c:v>
                </c:pt>
                <c:pt idx="257">
                  <c:v>1223</c:v>
                </c:pt>
                <c:pt idx="258">
                  <c:v>708</c:v>
                </c:pt>
                <c:pt idx="259">
                  <c:v>1337</c:v>
                </c:pt>
                <c:pt idx="260">
                  <c:v>756</c:v>
                </c:pt>
                <c:pt idx="261">
                  <c:v>1122</c:v>
                </c:pt>
                <c:pt idx="262">
                  <c:v>1440</c:v>
                </c:pt>
                <c:pt idx="263">
                  <c:v>800</c:v>
                </c:pt>
                <c:pt idx="264">
                  <c:v>735</c:v>
                </c:pt>
                <c:pt idx="265">
                  <c:v>710</c:v>
                </c:pt>
                <c:pt idx="266">
                  <c:v>1652</c:v>
                </c:pt>
                <c:pt idx="267">
                  <c:v>805</c:v>
                </c:pt>
                <c:pt idx="268">
                  <c:v>1156</c:v>
                </c:pt>
                <c:pt idx="269">
                  <c:v>725</c:v>
                </c:pt>
                <c:pt idx="270">
                  <c:v>1156</c:v>
                </c:pt>
                <c:pt idx="271">
                  <c:v>723</c:v>
                </c:pt>
                <c:pt idx="272">
                  <c:v>748</c:v>
                </c:pt>
                <c:pt idx="273">
                  <c:v>1200</c:v>
                </c:pt>
                <c:pt idx="274">
                  <c:v>1535</c:v>
                </c:pt>
                <c:pt idx="275">
                  <c:v>736</c:v>
                </c:pt>
                <c:pt idx="276">
                  <c:v>1545</c:v>
                </c:pt>
                <c:pt idx="277">
                  <c:v>716</c:v>
                </c:pt>
                <c:pt idx="278">
                  <c:v>1317</c:v>
                </c:pt>
                <c:pt idx="279">
                  <c:v>715</c:v>
                </c:pt>
                <c:pt idx="280">
                  <c:v>1246</c:v>
                </c:pt>
                <c:pt idx="281">
                  <c:v>727</c:v>
                </c:pt>
                <c:pt idx="282">
                  <c:v>1258</c:v>
                </c:pt>
                <c:pt idx="283">
                  <c:v>724</c:v>
                </c:pt>
                <c:pt idx="284">
                  <c:v>1310</c:v>
                </c:pt>
                <c:pt idx="285">
                  <c:v>746</c:v>
                </c:pt>
                <c:pt idx="286">
                  <c:v>743</c:v>
                </c:pt>
                <c:pt idx="287">
                  <c:v>1242</c:v>
                </c:pt>
                <c:pt idx="288">
                  <c:v>719</c:v>
                </c:pt>
                <c:pt idx="289">
                  <c:v>1349</c:v>
                </c:pt>
                <c:pt idx="290">
                  <c:v>707</c:v>
                </c:pt>
                <c:pt idx="291">
                  <c:v>1403</c:v>
                </c:pt>
                <c:pt idx="292">
                  <c:v>719</c:v>
                </c:pt>
                <c:pt idx="293">
                  <c:v>807</c:v>
                </c:pt>
                <c:pt idx="294">
                  <c:v>1315</c:v>
                </c:pt>
                <c:pt idx="295">
                  <c:v>722</c:v>
                </c:pt>
                <c:pt idx="296">
                  <c:v>1248</c:v>
                </c:pt>
                <c:pt idx="297">
                  <c:v>754</c:v>
                </c:pt>
                <c:pt idx="298">
                  <c:v>1231</c:v>
                </c:pt>
                <c:pt idx="299">
                  <c:v>752</c:v>
                </c:pt>
                <c:pt idx="300">
                  <c:v>1556</c:v>
                </c:pt>
                <c:pt idx="301">
                  <c:v>738</c:v>
                </c:pt>
                <c:pt idx="302">
                  <c:v>1300</c:v>
                </c:pt>
                <c:pt idx="303">
                  <c:v>800</c:v>
                </c:pt>
                <c:pt idx="304">
                  <c:v>1323</c:v>
                </c:pt>
                <c:pt idx="305">
                  <c:v>806</c:v>
                </c:pt>
                <c:pt idx="306">
                  <c:v>1303</c:v>
                </c:pt>
                <c:pt idx="307">
                  <c:v>757</c:v>
                </c:pt>
                <c:pt idx="308">
                  <c:v>1142</c:v>
                </c:pt>
                <c:pt idx="309">
                  <c:v>800</c:v>
                </c:pt>
                <c:pt idx="310">
                  <c:v>1400</c:v>
                </c:pt>
                <c:pt idx="311">
                  <c:v>738</c:v>
                </c:pt>
                <c:pt idx="312">
                  <c:v>1428</c:v>
                </c:pt>
                <c:pt idx="313">
                  <c:v>753</c:v>
                </c:pt>
                <c:pt idx="314">
                  <c:v>1340</c:v>
                </c:pt>
                <c:pt idx="315">
                  <c:v>757</c:v>
                </c:pt>
                <c:pt idx="316">
                  <c:v>736</c:v>
                </c:pt>
                <c:pt idx="317">
                  <c:v>1243</c:v>
                </c:pt>
                <c:pt idx="318">
                  <c:v>752</c:v>
                </c:pt>
                <c:pt idx="319">
                  <c:v>801</c:v>
                </c:pt>
                <c:pt idx="320">
                  <c:v>1238</c:v>
                </c:pt>
                <c:pt idx="321">
                  <c:v>753</c:v>
                </c:pt>
                <c:pt idx="322">
                  <c:v>1307</c:v>
                </c:pt>
                <c:pt idx="323">
                  <c:v>750</c:v>
                </c:pt>
                <c:pt idx="324">
                  <c:v>1510</c:v>
                </c:pt>
                <c:pt idx="325">
                  <c:v>800</c:v>
                </c:pt>
                <c:pt idx="326">
                  <c:v>1332</c:v>
                </c:pt>
                <c:pt idx="327">
                  <c:v>748</c:v>
                </c:pt>
                <c:pt idx="328">
                  <c:v>800</c:v>
                </c:pt>
                <c:pt idx="329">
                  <c:v>1624</c:v>
                </c:pt>
                <c:pt idx="330">
                  <c:v>739</c:v>
                </c:pt>
                <c:pt idx="331">
                  <c:v>1141</c:v>
                </c:pt>
                <c:pt idx="332">
                  <c:v>747</c:v>
                </c:pt>
                <c:pt idx="333">
                  <c:v>730</c:v>
                </c:pt>
                <c:pt idx="334">
                  <c:v>1344</c:v>
                </c:pt>
                <c:pt idx="335">
                  <c:v>754</c:v>
                </c:pt>
                <c:pt idx="336">
                  <c:v>1148</c:v>
                </c:pt>
                <c:pt idx="337">
                  <c:v>747</c:v>
                </c:pt>
                <c:pt idx="338">
                  <c:v>1202</c:v>
                </c:pt>
                <c:pt idx="339">
                  <c:v>758</c:v>
                </c:pt>
                <c:pt idx="340">
                  <c:v>1345</c:v>
                </c:pt>
                <c:pt idx="341">
                  <c:v>748</c:v>
                </c:pt>
                <c:pt idx="342">
                  <c:v>1400</c:v>
                </c:pt>
                <c:pt idx="343">
                  <c:v>808</c:v>
                </c:pt>
                <c:pt idx="344">
                  <c:v>1257</c:v>
                </c:pt>
                <c:pt idx="345">
                  <c:v>748</c:v>
                </c:pt>
                <c:pt idx="346">
                  <c:v>1355</c:v>
                </c:pt>
                <c:pt idx="347">
                  <c:v>805</c:v>
                </c:pt>
                <c:pt idx="348">
                  <c:v>1254</c:v>
                </c:pt>
                <c:pt idx="349">
                  <c:v>749</c:v>
                </c:pt>
                <c:pt idx="350">
                  <c:v>801</c:v>
                </c:pt>
                <c:pt idx="351">
                  <c:v>1323</c:v>
                </c:pt>
                <c:pt idx="352">
                  <c:v>751</c:v>
                </c:pt>
                <c:pt idx="353">
                  <c:v>1522</c:v>
                </c:pt>
                <c:pt idx="354">
                  <c:v>748</c:v>
                </c:pt>
                <c:pt idx="355">
                  <c:v>1343</c:v>
                </c:pt>
                <c:pt idx="356">
                  <c:v>759</c:v>
                </c:pt>
                <c:pt idx="357">
                  <c:v>1720</c:v>
                </c:pt>
                <c:pt idx="358">
                  <c:v>742</c:v>
                </c:pt>
                <c:pt idx="359">
                  <c:v>1533</c:v>
                </c:pt>
                <c:pt idx="360">
                  <c:v>751</c:v>
                </c:pt>
                <c:pt idx="361">
                  <c:v>1340</c:v>
                </c:pt>
                <c:pt idx="362">
                  <c:v>810</c:v>
                </c:pt>
                <c:pt idx="363">
                  <c:v>1413</c:v>
                </c:pt>
                <c:pt idx="364">
                  <c:v>1420</c:v>
                </c:pt>
                <c:pt idx="365">
                  <c:v>1537</c:v>
                </c:pt>
                <c:pt idx="366">
                  <c:v>823</c:v>
                </c:pt>
                <c:pt idx="367">
                  <c:v>1239</c:v>
                </c:pt>
                <c:pt idx="368">
                  <c:v>1232</c:v>
                </c:pt>
                <c:pt idx="369">
                  <c:v>1432</c:v>
                </c:pt>
                <c:pt idx="370">
                  <c:v>1625</c:v>
                </c:pt>
                <c:pt idx="371">
                  <c:v>1200</c:v>
                </c:pt>
                <c:pt idx="372">
                  <c:v>947</c:v>
                </c:pt>
                <c:pt idx="373">
                  <c:v>1341</c:v>
                </c:pt>
                <c:pt idx="374">
                  <c:v>1200</c:v>
                </c:pt>
                <c:pt idx="375">
                  <c:v>747</c:v>
                </c:pt>
                <c:pt idx="376">
                  <c:v>1238</c:v>
                </c:pt>
                <c:pt idx="377">
                  <c:v>758</c:v>
                </c:pt>
                <c:pt idx="378">
                  <c:v>1221</c:v>
                </c:pt>
                <c:pt idx="379">
                  <c:v>722</c:v>
                </c:pt>
                <c:pt idx="380">
                  <c:v>1253</c:v>
                </c:pt>
                <c:pt idx="381">
                  <c:v>735</c:v>
                </c:pt>
                <c:pt idx="382">
                  <c:v>1402</c:v>
                </c:pt>
                <c:pt idx="383">
                  <c:v>1537</c:v>
                </c:pt>
                <c:pt idx="384">
                  <c:v>741</c:v>
                </c:pt>
                <c:pt idx="385">
                  <c:v>1120</c:v>
                </c:pt>
                <c:pt idx="386">
                  <c:v>751</c:v>
                </c:pt>
                <c:pt idx="387">
                  <c:v>1323</c:v>
                </c:pt>
                <c:pt idx="388">
                  <c:v>1355</c:v>
                </c:pt>
                <c:pt idx="389">
                  <c:v>1240</c:v>
                </c:pt>
                <c:pt idx="390">
                  <c:v>1338</c:v>
                </c:pt>
                <c:pt idx="391">
                  <c:v>1425</c:v>
                </c:pt>
                <c:pt idx="392">
                  <c:v>812</c:v>
                </c:pt>
                <c:pt idx="393">
                  <c:v>1351</c:v>
                </c:pt>
                <c:pt idx="394">
                  <c:v>1630</c:v>
                </c:pt>
                <c:pt idx="395">
                  <c:v>1425</c:v>
                </c:pt>
                <c:pt idx="396">
                  <c:v>1441</c:v>
                </c:pt>
                <c:pt idx="397">
                  <c:v>1205</c:v>
                </c:pt>
                <c:pt idx="398">
                  <c:v>1129</c:v>
                </c:pt>
                <c:pt idx="399">
                  <c:v>1200</c:v>
                </c:pt>
                <c:pt idx="400">
                  <c:v>818</c:v>
                </c:pt>
                <c:pt idx="401">
                  <c:v>1310</c:v>
                </c:pt>
                <c:pt idx="402">
                  <c:v>1455</c:v>
                </c:pt>
                <c:pt idx="403">
                  <c:v>1325</c:v>
                </c:pt>
                <c:pt idx="404">
                  <c:v>1451</c:v>
                </c:pt>
                <c:pt idx="405">
                  <c:v>1241</c:v>
                </c:pt>
                <c:pt idx="406">
                  <c:v>1014</c:v>
                </c:pt>
                <c:pt idx="407">
                  <c:v>1305</c:v>
                </c:pt>
                <c:pt idx="408">
                  <c:v>1415</c:v>
                </c:pt>
                <c:pt idx="409">
                  <c:v>1206</c:v>
                </c:pt>
                <c:pt idx="410">
                  <c:v>1435</c:v>
                </c:pt>
                <c:pt idx="411">
                  <c:v>1328</c:v>
                </c:pt>
                <c:pt idx="412">
                  <c:v>1521</c:v>
                </c:pt>
                <c:pt idx="413">
                  <c:v>1246</c:v>
                </c:pt>
                <c:pt idx="414">
                  <c:v>1217</c:v>
                </c:pt>
                <c:pt idx="415">
                  <c:v>1145</c:v>
                </c:pt>
                <c:pt idx="416">
                  <c:v>1556</c:v>
                </c:pt>
                <c:pt idx="417">
                  <c:v>1157</c:v>
                </c:pt>
                <c:pt idx="418">
                  <c:v>1200</c:v>
                </c:pt>
                <c:pt idx="419">
                  <c:v>906</c:v>
                </c:pt>
                <c:pt idx="420">
                  <c:v>1320</c:v>
                </c:pt>
                <c:pt idx="421">
                  <c:v>1208</c:v>
                </c:pt>
                <c:pt idx="422">
                  <c:v>1156</c:v>
                </c:pt>
                <c:pt idx="423">
                  <c:v>1408</c:v>
                </c:pt>
                <c:pt idx="424">
                  <c:v>1225</c:v>
                </c:pt>
                <c:pt idx="425">
                  <c:v>1249</c:v>
                </c:pt>
                <c:pt idx="426">
                  <c:v>1448</c:v>
                </c:pt>
                <c:pt idx="427">
                  <c:v>1333</c:v>
                </c:pt>
                <c:pt idx="428">
                  <c:v>1450</c:v>
                </c:pt>
                <c:pt idx="429">
                  <c:v>1134</c:v>
                </c:pt>
                <c:pt idx="430">
                  <c:v>1200</c:v>
                </c:pt>
                <c:pt idx="431">
                  <c:v>1202</c:v>
                </c:pt>
                <c:pt idx="432">
                  <c:v>1336</c:v>
                </c:pt>
                <c:pt idx="433">
                  <c:v>1321</c:v>
                </c:pt>
                <c:pt idx="434">
                  <c:v>1329</c:v>
                </c:pt>
                <c:pt idx="435">
                  <c:v>1249</c:v>
                </c:pt>
                <c:pt idx="436">
                  <c:v>1310</c:v>
                </c:pt>
                <c:pt idx="437">
                  <c:v>1120</c:v>
                </c:pt>
                <c:pt idx="438">
                  <c:v>1450</c:v>
                </c:pt>
                <c:pt idx="439">
                  <c:v>841</c:v>
                </c:pt>
                <c:pt idx="440">
                  <c:v>1415</c:v>
                </c:pt>
                <c:pt idx="441">
                  <c:v>1303</c:v>
                </c:pt>
                <c:pt idx="442">
                  <c:v>1227</c:v>
                </c:pt>
                <c:pt idx="443">
                  <c:v>1232</c:v>
                </c:pt>
                <c:pt idx="444">
                  <c:v>1455</c:v>
                </c:pt>
                <c:pt idx="445">
                  <c:v>1319</c:v>
                </c:pt>
                <c:pt idx="446">
                  <c:v>1245</c:v>
                </c:pt>
                <c:pt idx="447">
                  <c:v>1607</c:v>
                </c:pt>
                <c:pt idx="448">
                  <c:v>1215</c:v>
                </c:pt>
                <c:pt idx="449">
                  <c:v>1310</c:v>
                </c:pt>
                <c:pt idx="450">
                  <c:v>1348</c:v>
                </c:pt>
                <c:pt idx="451">
                  <c:v>1455</c:v>
                </c:pt>
                <c:pt idx="452">
                  <c:v>1203</c:v>
                </c:pt>
                <c:pt idx="453">
                  <c:v>1505</c:v>
                </c:pt>
                <c:pt idx="454">
                  <c:v>1120</c:v>
                </c:pt>
                <c:pt idx="455">
                  <c:v>1324</c:v>
                </c:pt>
                <c:pt idx="456">
                  <c:v>1640</c:v>
                </c:pt>
                <c:pt idx="457">
                  <c:v>1506</c:v>
                </c:pt>
                <c:pt idx="458">
                  <c:v>1236</c:v>
                </c:pt>
                <c:pt idx="459">
                  <c:v>1515</c:v>
                </c:pt>
                <c:pt idx="460">
                  <c:v>1202</c:v>
                </c:pt>
                <c:pt idx="461">
                  <c:v>1150</c:v>
                </c:pt>
                <c:pt idx="462">
                  <c:v>1155</c:v>
                </c:pt>
                <c:pt idx="463">
                  <c:v>1332</c:v>
                </c:pt>
                <c:pt idx="464">
                  <c:v>1312</c:v>
                </c:pt>
                <c:pt idx="465">
                  <c:v>1332</c:v>
                </c:pt>
                <c:pt idx="466">
                  <c:v>851</c:v>
                </c:pt>
                <c:pt idx="467">
                  <c:v>1431</c:v>
                </c:pt>
                <c:pt idx="468">
                  <c:v>1231</c:v>
                </c:pt>
                <c:pt idx="469">
                  <c:v>1310</c:v>
                </c:pt>
                <c:pt idx="470">
                  <c:v>1430</c:v>
                </c:pt>
                <c:pt idx="471">
                  <c:v>1128</c:v>
                </c:pt>
                <c:pt idx="472">
                  <c:v>1550</c:v>
                </c:pt>
                <c:pt idx="473">
                  <c:v>1455</c:v>
                </c:pt>
                <c:pt idx="474">
                  <c:v>1400</c:v>
                </c:pt>
                <c:pt idx="475">
                  <c:v>1310</c:v>
                </c:pt>
                <c:pt idx="476">
                  <c:v>838</c:v>
                </c:pt>
                <c:pt idx="477">
                  <c:v>1610</c:v>
                </c:pt>
                <c:pt idx="478">
                  <c:v>1305</c:v>
                </c:pt>
                <c:pt idx="479">
                  <c:v>1616</c:v>
                </c:pt>
                <c:pt idx="480">
                  <c:v>1906</c:v>
                </c:pt>
                <c:pt idx="481">
                  <c:v>1222</c:v>
                </c:pt>
                <c:pt idx="482">
                  <c:v>1508</c:v>
                </c:pt>
                <c:pt idx="483">
                  <c:v>1423</c:v>
                </c:pt>
                <c:pt idx="484">
                  <c:v>1230</c:v>
                </c:pt>
                <c:pt idx="485">
                  <c:v>1255</c:v>
                </c:pt>
                <c:pt idx="486">
                  <c:v>1045</c:v>
                </c:pt>
                <c:pt idx="487">
                  <c:v>1226</c:v>
                </c:pt>
                <c:pt idx="488">
                  <c:v>1452</c:v>
                </c:pt>
                <c:pt idx="489">
                  <c:v>1525</c:v>
                </c:pt>
                <c:pt idx="490">
                  <c:v>1345</c:v>
                </c:pt>
                <c:pt idx="491">
                  <c:v>1235</c:v>
                </c:pt>
                <c:pt idx="492">
                  <c:v>1405</c:v>
                </c:pt>
                <c:pt idx="493">
                  <c:v>1230</c:v>
                </c:pt>
                <c:pt idx="494">
                  <c:v>1330</c:v>
                </c:pt>
                <c:pt idx="495">
                  <c:v>1520</c:v>
                </c:pt>
                <c:pt idx="496">
                  <c:v>1652</c:v>
                </c:pt>
                <c:pt idx="497">
                  <c:v>715</c:v>
                </c:pt>
                <c:pt idx="498">
                  <c:v>1542</c:v>
                </c:pt>
                <c:pt idx="499">
                  <c:v>1502</c:v>
                </c:pt>
                <c:pt idx="500">
                  <c:v>1250</c:v>
                </c:pt>
                <c:pt idx="501">
                  <c:v>1022</c:v>
                </c:pt>
                <c:pt idx="502">
                  <c:v>1653</c:v>
                </c:pt>
                <c:pt idx="503">
                  <c:v>1306</c:v>
                </c:pt>
                <c:pt idx="504">
                  <c:v>1430</c:v>
                </c:pt>
                <c:pt idx="505">
                  <c:v>1310</c:v>
                </c:pt>
                <c:pt idx="506">
                  <c:v>1352</c:v>
                </c:pt>
                <c:pt idx="507">
                  <c:v>1152</c:v>
                </c:pt>
                <c:pt idx="508">
                  <c:v>1355</c:v>
                </c:pt>
                <c:pt idx="509">
                  <c:v>1224</c:v>
                </c:pt>
                <c:pt idx="510">
                  <c:v>1407</c:v>
                </c:pt>
                <c:pt idx="511">
                  <c:v>1248</c:v>
                </c:pt>
                <c:pt idx="512">
                  <c:v>1308</c:v>
                </c:pt>
                <c:pt idx="513">
                  <c:v>1230</c:v>
                </c:pt>
                <c:pt idx="514">
                  <c:v>1228</c:v>
                </c:pt>
                <c:pt idx="515">
                  <c:v>1409</c:v>
                </c:pt>
                <c:pt idx="516">
                  <c:v>1240</c:v>
                </c:pt>
                <c:pt idx="517">
                  <c:v>1435</c:v>
                </c:pt>
                <c:pt idx="518">
                  <c:v>1445</c:v>
                </c:pt>
                <c:pt idx="519">
                  <c:v>857</c:v>
                </c:pt>
                <c:pt idx="520">
                  <c:v>1321</c:v>
                </c:pt>
                <c:pt idx="521">
                  <c:v>1743</c:v>
                </c:pt>
                <c:pt idx="522">
                  <c:v>1404</c:v>
                </c:pt>
                <c:pt idx="523">
                  <c:v>1605</c:v>
                </c:pt>
                <c:pt idx="524">
                  <c:v>1526</c:v>
                </c:pt>
                <c:pt idx="525">
                  <c:v>1420</c:v>
                </c:pt>
                <c:pt idx="526">
                  <c:v>1436</c:v>
                </c:pt>
                <c:pt idx="527">
                  <c:v>1540</c:v>
                </c:pt>
                <c:pt idx="528">
                  <c:v>1420</c:v>
                </c:pt>
                <c:pt idx="529">
                  <c:v>1530</c:v>
                </c:pt>
                <c:pt idx="530">
                  <c:v>1138</c:v>
                </c:pt>
                <c:pt idx="531">
                  <c:v>1156</c:v>
                </c:pt>
                <c:pt idx="532">
                  <c:v>1439</c:v>
                </c:pt>
                <c:pt idx="533">
                  <c:v>1132</c:v>
                </c:pt>
                <c:pt idx="534">
                  <c:v>1626</c:v>
                </c:pt>
                <c:pt idx="535">
                  <c:v>1610</c:v>
                </c:pt>
                <c:pt idx="536">
                  <c:v>1417</c:v>
                </c:pt>
                <c:pt idx="537">
                  <c:v>1318</c:v>
                </c:pt>
                <c:pt idx="538">
                  <c:v>1251</c:v>
                </c:pt>
                <c:pt idx="539">
                  <c:v>1330</c:v>
                </c:pt>
                <c:pt idx="540">
                  <c:v>824</c:v>
                </c:pt>
                <c:pt idx="541">
                  <c:v>1550</c:v>
                </c:pt>
                <c:pt idx="542">
                  <c:v>1455</c:v>
                </c:pt>
                <c:pt idx="543">
                  <c:v>656</c:v>
                </c:pt>
                <c:pt idx="544">
                  <c:v>1213</c:v>
                </c:pt>
                <c:pt idx="545">
                  <c:v>1538</c:v>
                </c:pt>
                <c:pt idx="546">
                  <c:v>1615</c:v>
                </c:pt>
                <c:pt idx="547">
                  <c:v>1227</c:v>
                </c:pt>
                <c:pt idx="548">
                  <c:v>1237</c:v>
                </c:pt>
                <c:pt idx="549">
                  <c:v>1621</c:v>
                </c:pt>
                <c:pt idx="550">
                  <c:v>1457</c:v>
                </c:pt>
                <c:pt idx="551">
                  <c:v>1655</c:v>
                </c:pt>
                <c:pt idx="552">
                  <c:v>1300</c:v>
                </c:pt>
                <c:pt idx="553">
                  <c:v>1232</c:v>
                </c:pt>
              </c:numCache>
            </c:numRef>
          </c:xVal>
          <c:yVal>
            <c:numRef>
              <c:f>Otter!$S$156:$S$1184</c:f>
              <c:numCache>
                <c:formatCode>0</c:formatCode>
                <c:ptCount val="1029"/>
                <c:pt idx="0">
                  <c:v>357.5</c:v>
                </c:pt>
                <c:pt idx="1">
                  <c:v>354.90000000000003</c:v>
                </c:pt>
                <c:pt idx="2">
                  <c:v>364</c:v>
                </c:pt>
                <c:pt idx="3">
                  <c:v>354.90000000000003</c:v>
                </c:pt>
                <c:pt idx="4">
                  <c:v>348.40000000000003</c:v>
                </c:pt>
                <c:pt idx="5">
                  <c:v>358.8</c:v>
                </c:pt>
                <c:pt idx="6">
                  <c:v>360.1</c:v>
                </c:pt>
                <c:pt idx="7">
                  <c:v>361.40000000000003</c:v>
                </c:pt>
                <c:pt idx="8">
                  <c:v>361.40000000000003</c:v>
                </c:pt>
                <c:pt idx="9">
                  <c:v>365.3</c:v>
                </c:pt>
                <c:pt idx="10">
                  <c:v>357.5</c:v>
                </c:pt>
                <c:pt idx="11">
                  <c:v>356.2</c:v>
                </c:pt>
                <c:pt idx="12">
                  <c:v>358.8</c:v>
                </c:pt>
                <c:pt idx="13">
                  <c:v>374.40000000000003</c:v>
                </c:pt>
                <c:pt idx="14">
                  <c:v>373.1</c:v>
                </c:pt>
                <c:pt idx="15">
                  <c:v>377</c:v>
                </c:pt>
                <c:pt idx="16">
                  <c:v>373.1</c:v>
                </c:pt>
                <c:pt idx="17">
                  <c:v>374.40000000000003</c:v>
                </c:pt>
                <c:pt idx="18">
                  <c:v>377</c:v>
                </c:pt>
                <c:pt idx="19">
                  <c:v>373.1</c:v>
                </c:pt>
                <c:pt idx="20">
                  <c:v>370.5</c:v>
                </c:pt>
                <c:pt idx="21">
                  <c:v>374.40000000000003</c:v>
                </c:pt>
                <c:pt idx="22">
                  <c:v>371.8</c:v>
                </c:pt>
                <c:pt idx="23">
                  <c:v>367.90000000000003</c:v>
                </c:pt>
                <c:pt idx="24">
                  <c:v>370.5</c:v>
                </c:pt>
                <c:pt idx="25">
                  <c:v>399.1</c:v>
                </c:pt>
                <c:pt idx="26">
                  <c:v>414.7</c:v>
                </c:pt>
                <c:pt idx="27">
                  <c:v>405.6</c:v>
                </c:pt>
                <c:pt idx="28">
                  <c:v>403</c:v>
                </c:pt>
                <c:pt idx="29">
                  <c:v>390</c:v>
                </c:pt>
                <c:pt idx="30">
                  <c:v>404.3</c:v>
                </c:pt>
                <c:pt idx="31">
                  <c:v>408.2</c:v>
                </c:pt>
                <c:pt idx="32">
                  <c:v>412.1</c:v>
                </c:pt>
                <c:pt idx="33">
                  <c:v>408.2</c:v>
                </c:pt>
                <c:pt idx="34">
                  <c:v>410.8</c:v>
                </c:pt>
                <c:pt idx="35">
                  <c:v>413.40000000000003</c:v>
                </c:pt>
                <c:pt idx="36">
                  <c:v>416</c:v>
                </c:pt>
                <c:pt idx="37">
                  <c:v>336.7</c:v>
                </c:pt>
                <c:pt idx="38">
                  <c:v>417.3</c:v>
                </c:pt>
                <c:pt idx="39">
                  <c:v>418.6</c:v>
                </c:pt>
                <c:pt idx="40">
                  <c:v>413.40000000000003</c:v>
                </c:pt>
                <c:pt idx="41">
                  <c:v>409.5</c:v>
                </c:pt>
                <c:pt idx="42">
                  <c:v>405.6</c:v>
                </c:pt>
                <c:pt idx="43">
                  <c:v>410.8</c:v>
                </c:pt>
                <c:pt idx="44">
                  <c:v>408.2</c:v>
                </c:pt>
                <c:pt idx="45">
                  <c:v>400.40000000000003</c:v>
                </c:pt>
                <c:pt idx="46">
                  <c:v>409.5</c:v>
                </c:pt>
                <c:pt idx="47">
                  <c:v>404.3</c:v>
                </c:pt>
                <c:pt idx="48">
                  <c:v>408.2</c:v>
                </c:pt>
                <c:pt idx="49">
                  <c:v>410.8</c:v>
                </c:pt>
                <c:pt idx="50">
                  <c:v>408.2</c:v>
                </c:pt>
                <c:pt idx="51">
                  <c:v>414.7</c:v>
                </c:pt>
                <c:pt idx="52">
                  <c:v>412.1</c:v>
                </c:pt>
                <c:pt idx="53">
                  <c:v>409.5</c:v>
                </c:pt>
                <c:pt idx="54">
                  <c:v>414.7</c:v>
                </c:pt>
                <c:pt idx="55">
                  <c:v>417.3</c:v>
                </c:pt>
                <c:pt idx="56">
                  <c:v>396.5</c:v>
                </c:pt>
                <c:pt idx="57">
                  <c:v>417.3</c:v>
                </c:pt>
                <c:pt idx="58">
                  <c:v>409.5</c:v>
                </c:pt>
                <c:pt idx="59">
                  <c:v>405.6</c:v>
                </c:pt>
                <c:pt idx="60">
                  <c:v>409.5</c:v>
                </c:pt>
                <c:pt idx="61">
                  <c:v>412.1</c:v>
                </c:pt>
                <c:pt idx="62">
                  <c:v>405.6</c:v>
                </c:pt>
                <c:pt idx="63">
                  <c:v>409.5</c:v>
                </c:pt>
                <c:pt idx="64">
                  <c:v>409.5</c:v>
                </c:pt>
                <c:pt idx="65">
                  <c:v>403</c:v>
                </c:pt>
                <c:pt idx="66">
                  <c:v>388.7</c:v>
                </c:pt>
                <c:pt idx="67">
                  <c:v>403</c:v>
                </c:pt>
                <c:pt idx="68">
                  <c:v>399.1</c:v>
                </c:pt>
                <c:pt idx="69">
                  <c:v>405.6</c:v>
                </c:pt>
                <c:pt idx="70">
                  <c:v>404.3</c:v>
                </c:pt>
                <c:pt idx="71">
                  <c:v>400.40000000000003</c:v>
                </c:pt>
                <c:pt idx="72">
                  <c:v>403</c:v>
                </c:pt>
                <c:pt idx="73">
                  <c:v>401.7</c:v>
                </c:pt>
                <c:pt idx="74">
                  <c:v>404.3</c:v>
                </c:pt>
                <c:pt idx="75">
                  <c:v>390</c:v>
                </c:pt>
                <c:pt idx="76">
                  <c:v>364</c:v>
                </c:pt>
                <c:pt idx="77">
                  <c:v>360.1</c:v>
                </c:pt>
                <c:pt idx="78">
                  <c:v>362.7</c:v>
                </c:pt>
                <c:pt idx="79">
                  <c:v>357.5</c:v>
                </c:pt>
                <c:pt idx="80">
                  <c:v>353.6</c:v>
                </c:pt>
                <c:pt idx="81">
                  <c:v>367.90000000000003</c:v>
                </c:pt>
                <c:pt idx="82">
                  <c:v>362.7</c:v>
                </c:pt>
                <c:pt idx="83">
                  <c:v>366.6</c:v>
                </c:pt>
                <c:pt idx="84">
                  <c:v>364</c:v>
                </c:pt>
                <c:pt idx="85">
                  <c:v>358.8</c:v>
                </c:pt>
                <c:pt idx="86">
                  <c:v>365.3</c:v>
                </c:pt>
                <c:pt idx="87">
                  <c:v>361.40000000000003</c:v>
                </c:pt>
                <c:pt idx="88">
                  <c:v>367.90000000000003</c:v>
                </c:pt>
                <c:pt idx="89">
                  <c:v>358.8</c:v>
                </c:pt>
                <c:pt idx="90">
                  <c:v>362.7</c:v>
                </c:pt>
                <c:pt idx="91">
                  <c:v>353.6</c:v>
                </c:pt>
                <c:pt idx="92">
                  <c:v>361.40000000000003</c:v>
                </c:pt>
                <c:pt idx="93">
                  <c:v>357.5</c:v>
                </c:pt>
                <c:pt idx="94">
                  <c:v>358.8</c:v>
                </c:pt>
                <c:pt idx="95">
                  <c:v>356.2</c:v>
                </c:pt>
                <c:pt idx="96">
                  <c:v>358.8</c:v>
                </c:pt>
                <c:pt idx="97">
                  <c:v>358.8</c:v>
                </c:pt>
                <c:pt idx="98">
                  <c:v>306.8</c:v>
                </c:pt>
                <c:pt idx="99">
                  <c:v>360.1</c:v>
                </c:pt>
                <c:pt idx="100">
                  <c:v>356.2</c:v>
                </c:pt>
                <c:pt idx="101">
                  <c:v>356.2</c:v>
                </c:pt>
                <c:pt idx="102">
                  <c:v>357.5</c:v>
                </c:pt>
                <c:pt idx="103">
                  <c:v>356.2</c:v>
                </c:pt>
                <c:pt idx="104">
                  <c:v>361.40000000000003</c:v>
                </c:pt>
                <c:pt idx="105">
                  <c:v>358.8</c:v>
                </c:pt>
                <c:pt idx="106">
                  <c:v>357.5</c:v>
                </c:pt>
                <c:pt idx="107">
                  <c:v>356.2</c:v>
                </c:pt>
                <c:pt idx="108">
                  <c:v>358.8</c:v>
                </c:pt>
                <c:pt idx="109">
                  <c:v>356.2</c:v>
                </c:pt>
                <c:pt idx="110">
                  <c:v>358.8</c:v>
                </c:pt>
                <c:pt idx="111">
                  <c:v>362.7</c:v>
                </c:pt>
                <c:pt idx="112">
                  <c:v>356.2</c:v>
                </c:pt>
                <c:pt idx="113">
                  <c:v>362.7</c:v>
                </c:pt>
                <c:pt idx="114">
                  <c:v>361.40000000000003</c:v>
                </c:pt>
                <c:pt idx="115">
                  <c:v>356.2</c:v>
                </c:pt>
                <c:pt idx="116">
                  <c:v>357.5</c:v>
                </c:pt>
                <c:pt idx="117">
                  <c:v>357.5</c:v>
                </c:pt>
                <c:pt idx="118">
                  <c:v>358.8</c:v>
                </c:pt>
                <c:pt idx="119">
                  <c:v>362.7</c:v>
                </c:pt>
                <c:pt idx="120">
                  <c:v>358.8</c:v>
                </c:pt>
                <c:pt idx="121">
                  <c:v>357.5</c:v>
                </c:pt>
                <c:pt idx="122">
                  <c:v>357.5</c:v>
                </c:pt>
                <c:pt idx="123">
                  <c:v>361.40000000000003</c:v>
                </c:pt>
                <c:pt idx="124">
                  <c:v>361.40000000000003</c:v>
                </c:pt>
                <c:pt idx="125">
                  <c:v>357.5</c:v>
                </c:pt>
                <c:pt idx="126">
                  <c:v>358.8</c:v>
                </c:pt>
                <c:pt idx="127">
                  <c:v>357.5</c:v>
                </c:pt>
                <c:pt idx="128">
                  <c:v>358.8</c:v>
                </c:pt>
                <c:pt idx="129">
                  <c:v>358.8</c:v>
                </c:pt>
                <c:pt idx="130">
                  <c:v>352.3</c:v>
                </c:pt>
                <c:pt idx="131">
                  <c:v>360.1</c:v>
                </c:pt>
                <c:pt idx="132">
                  <c:v>356.2</c:v>
                </c:pt>
                <c:pt idx="133">
                  <c:v>356.2</c:v>
                </c:pt>
                <c:pt idx="134">
                  <c:v>356.2</c:v>
                </c:pt>
                <c:pt idx="135">
                  <c:v>348.40000000000003</c:v>
                </c:pt>
                <c:pt idx="136">
                  <c:v>354.90000000000003</c:v>
                </c:pt>
                <c:pt idx="137">
                  <c:v>352.3</c:v>
                </c:pt>
                <c:pt idx="138">
                  <c:v>354.90000000000003</c:v>
                </c:pt>
                <c:pt idx="139">
                  <c:v>340.6</c:v>
                </c:pt>
                <c:pt idx="140">
                  <c:v>356.2</c:v>
                </c:pt>
                <c:pt idx="141">
                  <c:v>353.6</c:v>
                </c:pt>
                <c:pt idx="142">
                  <c:v>356.2</c:v>
                </c:pt>
                <c:pt idx="143">
                  <c:v>352.3</c:v>
                </c:pt>
                <c:pt idx="144">
                  <c:v>352.3</c:v>
                </c:pt>
                <c:pt idx="145">
                  <c:v>353.6</c:v>
                </c:pt>
                <c:pt idx="146">
                  <c:v>353.6</c:v>
                </c:pt>
                <c:pt idx="147">
                  <c:v>351</c:v>
                </c:pt>
                <c:pt idx="148">
                  <c:v>358.8</c:v>
                </c:pt>
                <c:pt idx="149">
                  <c:v>353.6</c:v>
                </c:pt>
                <c:pt idx="150">
                  <c:v>353.6</c:v>
                </c:pt>
                <c:pt idx="151">
                  <c:v>352.3</c:v>
                </c:pt>
                <c:pt idx="152">
                  <c:v>356.2</c:v>
                </c:pt>
                <c:pt idx="153">
                  <c:v>348.40000000000003</c:v>
                </c:pt>
                <c:pt idx="154">
                  <c:v>353.6</c:v>
                </c:pt>
                <c:pt idx="155">
                  <c:v>351</c:v>
                </c:pt>
                <c:pt idx="156">
                  <c:v>357.5</c:v>
                </c:pt>
                <c:pt idx="157">
                  <c:v>348.40000000000003</c:v>
                </c:pt>
                <c:pt idx="158">
                  <c:v>348.40000000000003</c:v>
                </c:pt>
                <c:pt idx="159">
                  <c:v>340.6</c:v>
                </c:pt>
                <c:pt idx="160">
                  <c:v>349.7</c:v>
                </c:pt>
                <c:pt idx="161">
                  <c:v>353.6</c:v>
                </c:pt>
                <c:pt idx="162">
                  <c:v>349.7</c:v>
                </c:pt>
                <c:pt idx="163">
                  <c:v>340.6</c:v>
                </c:pt>
                <c:pt idx="164">
                  <c:v>349.7</c:v>
                </c:pt>
                <c:pt idx="165">
                  <c:v>351</c:v>
                </c:pt>
                <c:pt idx="166">
                  <c:v>349.7</c:v>
                </c:pt>
                <c:pt idx="167">
                  <c:v>344.5</c:v>
                </c:pt>
                <c:pt idx="168">
                  <c:v>349.7</c:v>
                </c:pt>
                <c:pt idx="169">
                  <c:v>343.2</c:v>
                </c:pt>
                <c:pt idx="170">
                  <c:v>338</c:v>
                </c:pt>
                <c:pt idx="171">
                  <c:v>344.5</c:v>
                </c:pt>
                <c:pt idx="172">
                  <c:v>341.90000000000003</c:v>
                </c:pt>
                <c:pt idx="173">
                  <c:v>338</c:v>
                </c:pt>
                <c:pt idx="174">
                  <c:v>344.5</c:v>
                </c:pt>
                <c:pt idx="175">
                  <c:v>340.6</c:v>
                </c:pt>
                <c:pt idx="176">
                  <c:v>344.5</c:v>
                </c:pt>
                <c:pt idx="177">
                  <c:v>330.2</c:v>
                </c:pt>
                <c:pt idx="178">
                  <c:v>325</c:v>
                </c:pt>
                <c:pt idx="179">
                  <c:v>335.40000000000003</c:v>
                </c:pt>
                <c:pt idx="180">
                  <c:v>338</c:v>
                </c:pt>
                <c:pt idx="181">
                  <c:v>335.40000000000003</c:v>
                </c:pt>
                <c:pt idx="182">
                  <c:v>340.6</c:v>
                </c:pt>
                <c:pt idx="183">
                  <c:v>344.5</c:v>
                </c:pt>
                <c:pt idx="184">
                  <c:v>335.40000000000003</c:v>
                </c:pt>
                <c:pt idx="185">
                  <c:v>339.3</c:v>
                </c:pt>
                <c:pt idx="186">
                  <c:v>334.1</c:v>
                </c:pt>
                <c:pt idx="187">
                  <c:v>336.7</c:v>
                </c:pt>
                <c:pt idx="188">
                  <c:v>332.8</c:v>
                </c:pt>
                <c:pt idx="189">
                  <c:v>339.3</c:v>
                </c:pt>
                <c:pt idx="190">
                  <c:v>334.1</c:v>
                </c:pt>
                <c:pt idx="191">
                  <c:v>325</c:v>
                </c:pt>
                <c:pt idx="192">
                  <c:v>338</c:v>
                </c:pt>
                <c:pt idx="193">
                  <c:v>327.60000000000002</c:v>
                </c:pt>
                <c:pt idx="194">
                  <c:v>338</c:v>
                </c:pt>
                <c:pt idx="195">
                  <c:v>262.60000000000002</c:v>
                </c:pt>
                <c:pt idx="196">
                  <c:v>332.8</c:v>
                </c:pt>
                <c:pt idx="197">
                  <c:v>330.2</c:v>
                </c:pt>
                <c:pt idx="198">
                  <c:v>351</c:v>
                </c:pt>
                <c:pt idx="199">
                  <c:v>358.8</c:v>
                </c:pt>
                <c:pt idx="200">
                  <c:v>371.8</c:v>
                </c:pt>
                <c:pt idx="201">
                  <c:v>341.90000000000003</c:v>
                </c:pt>
                <c:pt idx="202">
                  <c:v>283.40000000000003</c:v>
                </c:pt>
                <c:pt idx="203">
                  <c:v>321.10000000000002</c:v>
                </c:pt>
                <c:pt idx="204">
                  <c:v>344.5</c:v>
                </c:pt>
                <c:pt idx="205">
                  <c:v>269.10000000000002</c:v>
                </c:pt>
                <c:pt idx="206">
                  <c:v>293.8</c:v>
                </c:pt>
                <c:pt idx="207">
                  <c:v>312</c:v>
                </c:pt>
                <c:pt idx="208">
                  <c:v>344.5</c:v>
                </c:pt>
                <c:pt idx="209">
                  <c:v>339.3</c:v>
                </c:pt>
                <c:pt idx="210">
                  <c:v>297.7</c:v>
                </c:pt>
                <c:pt idx="211">
                  <c:v>299</c:v>
                </c:pt>
                <c:pt idx="212">
                  <c:v>321.10000000000002</c:v>
                </c:pt>
                <c:pt idx="213">
                  <c:v>349.7</c:v>
                </c:pt>
                <c:pt idx="214">
                  <c:v>319.8</c:v>
                </c:pt>
                <c:pt idx="215">
                  <c:v>328.90000000000003</c:v>
                </c:pt>
                <c:pt idx="216">
                  <c:v>358.8</c:v>
                </c:pt>
                <c:pt idx="217">
                  <c:v>358.8</c:v>
                </c:pt>
                <c:pt idx="218">
                  <c:v>386.1</c:v>
                </c:pt>
                <c:pt idx="219">
                  <c:v>334.1</c:v>
                </c:pt>
                <c:pt idx="220">
                  <c:v>347.1</c:v>
                </c:pt>
                <c:pt idx="221">
                  <c:v>319.8</c:v>
                </c:pt>
                <c:pt idx="222">
                  <c:v>352.3</c:v>
                </c:pt>
                <c:pt idx="223">
                  <c:v>300.3</c:v>
                </c:pt>
                <c:pt idx="224">
                  <c:v>353.6</c:v>
                </c:pt>
                <c:pt idx="225">
                  <c:v>334.1</c:v>
                </c:pt>
                <c:pt idx="226">
                  <c:v>341.90000000000003</c:v>
                </c:pt>
                <c:pt idx="227">
                  <c:v>354.90000000000003</c:v>
                </c:pt>
                <c:pt idx="228">
                  <c:v>353.6</c:v>
                </c:pt>
                <c:pt idx="229">
                  <c:v>218.4</c:v>
                </c:pt>
                <c:pt idx="230">
                  <c:v>237.9</c:v>
                </c:pt>
                <c:pt idx="231">
                  <c:v>347.1</c:v>
                </c:pt>
                <c:pt idx="232">
                  <c:v>388.7</c:v>
                </c:pt>
                <c:pt idx="233">
                  <c:v>391.3</c:v>
                </c:pt>
                <c:pt idx="234">
                  <c:v>401.7</c:v>
                </c:pt>
                <c:pt idx="235">
                  <c:v>384.8</c:v>
                </c:pt>
                <c:pt idx="236">
                  <c:v>399.1</c:v>
                </c:pt>
                <c:pt idx="237">
                  <c:v>386.1</c:v>
                </c:pt>
                <c:pt idx="238">
                  <c:v>404.3</c:v>
                </c:pt>
                <c:pt idx="239">
                  <c:v>400.40000000000003</c:v>
                </c:pt>
                <c:pt idx="240">
                  <c:v>392.6</c:v>
                </c:pt>
                <c:pt idx="241">
                  <c:v>405.6</c:v>
                </c:pt>
                <c:pt idx="242">
                  <c:v>392.6</c:v>
                </c:pt>
                <c:pt idx="243">
                  <c:v>391.3</c:v>
                </c:pt>
                <c:pt idx="244">
                  <c:v>344.5</c:v>
                </c:pt>
                <c:pt idx="245">
                  <c:v>302.90000000000003</c:v>
                </c:pt>
                <c:pt idx="246">
                  <c:v>318.5</c:v>
                </c:pt>
                <c:pt idx="247">
                  <c:v>325</c:v>
                </c:pt>
                <c:pt idx="248">
                  <c:v>322.40000000000003</c:v>
                </c:pt>
                <c:pt idx="249">
                  <c:v>319.8</c:v>
                </c:pt>
                <c:pt idx="250">
                  <c:v>339.3</c:v>
                </c:pt>
                <c:pt idx="251">
                  <c:v>349.7</c:v>
                </c:pt>
                <c:pt idx="252">
                  <c:v>358.8</c:v>
                </c:pt>
                <c:pt idx="253">
                  <c:v>353.6</c:v>
                </c:pt>
                <c:pt idx="254">
                  <c:v>362.7</c:v>
                </c:pt>
                <c:pt idx="255">
                  <c:v>367.90000000000003</c:v>
                </c:pt>
                <c:pt idx="256">
                  <c:v>367.90000000000003</c:v>
                </c:pt>
                <c:pt idx="257">
                  <c:v>373.1</c:v>
                </c:pt>
                <c:pt idx="258">
                  <c:v>356.2</c:v>
                </c:pt>
                <c:pt idx="259">
                  <c:v>373.1</c:v>
                </c:pt>
                <c:pt idx="260">
                  <c:v>362.7</c:v>
                </c:pt>
                <c:pt idx="261">
                  <c:v>373.1</c:v>
                </c:pt>
                <c:pt idx="262">
                  <c:v>291.2</c:v>
                </c:pt>
                <c:pt idx="263">
                  <c:v>266.5</c:v>
                </c:pt>
                <c:pt idx="264">
                  <c:v>313.3</c:v>
                </c:pt>
                <c:pt idx="265">
                  <c:v>334.1</c:v>
                </c:pt>
                <c:pt idx="266">
                  <c:v>343.2</c:v>
                </c:pt>
                <c:pt idx="267">
                  <c:v>351</c:v>
                </c:pt>
                <c:pt idx="268">
                  <c:v>365.3</c:v>
                </c:pt>
                <c:pt idx="269">
                  <c:v>349.7</c:v>
                </c:pt>
                <c:pt idx="270">
                  <c:v>354.90000000000003</c:v>
                </c:pt>
                <c:pt idx="271">
                  <c:v>348.40000000000003</c:v>
                </c:pt>
                <c:pt idx="272">
                  <c:v>339.3</c:v>
                </c:pt>
                <c:pt idx="273">
                  <c:v>349.7</c:v>
                </c:pt>
                <c:pt idx="274">
                  <c:v>348.40000000000003</c:v>
                </c:pt>
                <c:pt idx="275">
                  <c:v>335.40000000000003</c:v>
                </c:pt>
                <c:pt idx="276">
                  <c:v>365.3</c:v>
                </c:pt>
                <c:pt idx="277">
                  <c:v>349.7</c:v>
                </c:pt>
                <c:pt idx="278">
                  <c:v>364</c:v>
                </c:pt>
                <c:pt idx="279">
                  <c:v>352.3</c:v>
                </c:pt>
                <c:pt idx="280">
                  <c:v>367.90000000000003</c:v>
                </c:pt>
                <c:pt idx="281">
                  <c:v>375.7</c:v>
                </c:pt>
                <c:pt idx="282">
                  <c:v>365.3</c:v>
                </c:pt>
                <c:pt idx="283">
                  <c:v>360.1</c:v>
                </c:pt>
                <c:pt idx="284">
                  <c:v>367.90000000000003</c:v>
                </c:pt>
                <c:pt idx="285">
                  <c:v>347.1</c:v>
                </c:pt>
                <c:pt idx="286">
                  <c:v>358.8</c:v>
                </c:pt>
                <c:pt idx="287">
                  <c:v>366.6</c:v>
                </c:pt>
                <c:pt idx="288">
                  <c:v>358.8</c:v>
                </c:pt>
                <c:pt idx="289">
                  <c:v>369.2</c:v>
                </c:pt>
                <c:pt idx="290">
                  <c:v>348.40000000000003</c:v>
                </c:pt>
                <c:pt idx="291">
                  <c:v>365.3</c:v>
                </c:pt>
                <c:pt idx="292">
                  <c:v>349.7</c:v>
                </c:pt>
                <c:pt idx="293">
                  <c:v>366.6</c:v>
                </c:pt>
                <c:pt idx="294">
                  <c:v>367.90000000000003</c:v>
                </c:pt>
                <c:pt idx="295">
                  <c:v>353.6</c:v>
                </c:pt>
                <c:pt idx="296">
                  <c:v>366.6</c:v>
                </c:pt>
                <c:pt idx="297">
                  <c:v>358.8</c:v>
                </c:pt>
                <c:pt idx="298">
                  <c:v>351</c:v>
                </c:pt>
                <c:pt idx="299">
                  <c:v>347.1</c:v>
                </c:pt>
                <c:pt idx="300">
                  <c:v>347.1</c:v>
                </c:pt>
                <c:pt idx="301">
                  <c:v>332.8</c:v>
                </c:pt>
                <c:pt idx="302">
                  <c:v>349.7</c:v>
                </c:pt>
                <c:pt idx="303">
                  <c:v>344.5</c:v>
                </c:pt>
                <c:pt idx="304">
                  <c:v>351</c:v>
                </c:pt>
                <c:pt idx="305">
                  <c:v>347.1</c:v>
                </c:pt>
                <c:pt idx="306">
                  <c:v>349.7</c:v>
                </c:pt>
                <c:pt idx="307">
                  <c:v>344.5</c:v>
                </c:pt>
                <c:pt idx="308">
                  <c:v>351</c:v>
                </c:pt>
                <c:pt idx="309">
                  <c:v>325</c:v>
                </c:pt>
                <c:pt idx="310">
                  <c:v>331.5</c:v>
                </c:pt>
                <c:pt idx="311">
                  <c:v>330.2</c:v>
                </c:pt>
                <c:pt idx="312">
                  <c:v>348.40000000000003</c:v>
                </c:pt>
                <c:pt idx="313">
                  <c:v>344.5</c:v>
                </c:pt>
                <c:pt idx="314">
                  <c:v>352.3</c:v>
                </c:pt>
                <c:pt idx="315">
                  <c:v>339.3</c:v>
                </c:pt>
                <c:pt idx="316">
                  <c:v>336.7</c:v>
                </c:pt>
                <c:pt idx="317">
                  <c:v>349.7</c:v>
                </c:pt>
                <c:pt idx="318">
                  <c:v>360.1</c:v>
                </c:pt>
                <c:pt idx="319">
                  <c:v>345.8</c:v>
                </c:pt>
                <c:pt idx="320">
                  <c:v>351</c:v>
                </c:pt>
                <c:pt idx="321">
                  <c:v>343.2</c:v>
                </c:pt>
                <c:pt idx="322">
                  <c:v>349.7</c:v>
                </c:pt>
                <c:pt idx="323">
                  <c:v>343.2</c:v>
                </c:pt>
                <c:pt idx="324">
                  <c:v>351</c:v>
                </c:pt>
                <c:pt idx="325">
                  <c:v>344.5</c:v>
                </c:pt>
                <c:pt idx="326">
                  <c:v>351</c:v>
                </c:pt>
                <c:pt idx="327">
                  <c:v>348.40000000000003</c:v>
                </c:pt>
                <c:pt idx="328">
                  <c:v>345.8</c:v>
                </c:pt>
                <c:pt idx="329">
                  <c:v>351</c:v>
                </c:pt>
                <c:pt idx="330">
                  <c:v>340.6</c:v>
                </c:pt>
                <c:pt idx="331">
                  <c:v>353.6</c:v>
                </c:pt>
                <c:pt idx="332">
                  <c:v>349.7</c:v>
                </c:pt>
                <c:pt idx="333">
                  <c:v>340.6</c:v>
                </c:pt>
                <c:pt idx="334">
                  <c:v>349.7</c:v>
                </c:pt>
                <c:pt idx="335">
                  <c:v>344.5</c:v>
                </c:pt>
                <c:pt idx="336">
                  <c:v>358.8</c:v>
                </c:pt>
                <c:pt idx="337">
                  <c:v>365.3</c:v>
                </c:pt>
                <c:pt idx="338">
                  <c:v>364</c:v>
                </c:pt>
                <c:pt idx="339">
                  <c:v>352.3</c:v>
                </c:pt>
                <c:pt idx="340">
                  <c:v>360.1</c:v>
                </c:pt>
                <c:pt idx="341">
                  <c:v>344.5</c:v>
                </c:pt>
                <c:pt idx="342">
                  <c:v>362.7</c:v>
                </c:pt>
                <c:pt idx="343">
                  <c:v>366.6</c:v>
                </c:pt>
                <c:pt idx="344">
                  <c:v>360.1</c:v>
                </c:pt>
                <c:pt idx="345">
                  <c:v>344.5</c:v>
                </c:pt>
                <c:pt idx="346">
                  <c:v>361.40000000000003</c:v>
                </c:pt>
                <c:pt idx="347">
                  <c:v>341.90000000000003</c:v>
                </c:pt>
                <c:pt idx="348">
                  <c:v>361.40000000000003</c:v>
                </c:pt>
                <c:pt idx="349">
                  <c:v>335.40000000000003</c:v>
                </c:pt>
                <c:pt idx="350">
                  <c:v>353.6</c:v>
                </c:pt>
                <c:pt idx="351">
                  <c:v>364</c:v>
                </c:pt>
                <c:pt idx="352">
                  <c:v>340.6</c:v>
                </c:pt>
                <c:pt idx="353">
                  <c:v>364</c:v>
                </c:pt>
                <c:pt idx="354">
                  <c:v>348.40000000000003</c:v>
                </c:pt>
                <c:pt idx="355">
                  <c:v>369.2</c:v>
                </c:pt>
                <c:pt idx="356">
                  <c:v>341.90000000000003</c:v>
                </c:pt>
                <c:pt idx="357">
                  <c:v>365.3</c:v>
                </c:pt>
                <c:pt idx="358">
                  <c:v>361.40000000000003</c:v>
                </c:pt>
                <c:pt idx="359">
                  <c:v>369.2</c:v>
                </c:pt>
                <c:pt idx="360">
                  <c:v>332.8</c:v>
                </c:pt>
                <c:pt idx="361">
                  <c:v>375.7</c:v>
                </c:pt>
                <c:pt idx="362">
                  <c:v>390</c:v>
                </c:pt>
                <c:pt idx="363">
                  <c:v>373.1</c:v>
                </c:pt>
                <c:pt idx="364">
                  <c:v>369.2</c:v>
                </c:pt>
                <c:pt idx="365">
                  <c:v>371.8</c:v>
                </c:pt>
                <c:pt idx="366">
                  <c:v>367.90000000000003</c:v>
                </c:pt>
                <c:pt idx="367">
                  <c:v>369.2</c:v>
                </c:pt>
                <c:pt idx="368">
                  <c:v>365.3</c:v>
                </c:pt>
                <c:pt idx="369">
                  <c:v>360.1</c:v>
                </c:pt>
                <c:pt idx="370">
                  <c:v>348.40000000000003</c:v>
                </c:pt>
                <c:pt idx="371">
                  <c:v>360.1</c:v>
                </c:pt>
                <c:pt idx="372">
                  <c:v>351</c:v>
                </c:pt>
                <c:pt idx="373">
                  <c:v>358.8</c:v>
                </c:pt>
                <c:pt idx="374">
                  <c:v>366.6</c:v>
                </c:pt>
                <c:pt idx="375">
                  <c:v>345.8</c:v>
                </c:pt>
                <c:pt idx="376">
                  <c:v>365.3</c:v>
                </c:pt>
                <c:pt idx="377">
                  <c:v>351</c:v>
                </c:pt>
                <c:pt idx="378">
                  <c:v>362.7</c:v>
                </c:pt>
                <c:pt idx="379">
                  <c:v>344.5</c:v>
                </c:pt>
                <c:pt idx="380">
                  <c:v>366.6</c:v>
                </c:pt>
                <c:pt idx="381">
                  <c:v>344.5</c:v>
                </c:pt>
                <c:pt idx="382">
                  <c:v>360.1</c:v>
                </c:pt>
                <c:pt idx="383">
                  <c:v>367.90000000000003</c:v>
                </c:pt>
                <c:pt idx="384">
                  <c:v>345.8</c:v>
                </c:pt>
                <c:pt idx="385">
                  <c:v>369.2</c:v>
                </c:pt>
                <c:pt idx="386">
                  <c:v>345.8</c:v>
                </c:pt>
                <c:pt idx="387">
                  <c:v>364</c:v>
                </c:pt>
                <c:pt idx="388">
                  <c:v>371.8</c:v>
                </c:pt>
                <c:pt idx="389">
                  <c:v>367.90000000000003</c:v>
                </c:pt>
                <c:pt idx="390">
                  <c:v>380.90000000000003</c:v>
                </c:pt>
                <c:pt idx="391">
                  <c:v>373.1</c:v>
                </c:pt>
                <c:pt idx="392">
                  <c:v>362.7</c:v>
                </c:pt>
                <c:pt idx="393">
                  <c:v>379.6</c:v>
                </c:pt>
                <c:pt idx="394">
                  <c:v>370.5</c:v>
                </c:pt>
                <c:pt idx="395">
                  <c:v>373.1</c:v>
                </c:pt>
                <c:pt idx="396">
                  <c:v>377</c:v>
                </c:pt>
                <c:pt idx="397">
                  <c:v>373.1</c:v>
                </c:pt>
                <c:pt idx="398">
                  <c:v>366.6</c:v>
                </c:pt>
                <c:pt idx="399">
                  <c:v>371.8</c:v>
                </c:pt>
                <c:pt idx="400">
                  <c:v>353.6</c:v>
                </c:pt>
                <c:pt idx="401">
                  <c:v>375.7</c:v>
                </c:pt>
                <c:pt idx="402">
                  <c:v>378.3</c:v>
                </c:pt>
                <c:pt idx="403">
                  <c:v>377</c:v>
                </c:pt>
                <c:pt idx="404">
                  <c:v>382.2</c:v>
                </c:pt>
                <c:pt idx="405">
                  <c:v>369.2</c:v>
                </c:pt>
                <c:pt idx="406">
                  <c:v>374.40000000000003</c:v>
                </c:pt>
                <c:pt idx="407">
                  <c:v>371.8</c:v>
                </c:pt>
                <c:pt idx="408">
                  <c:v>378.3</c:v>
                </c:pt>
                <c:pt idx="409">
                  <c:v>367.90000000000003</c:v>
                </c:pt>
                <c:pt idx="410">
                  <c:v>374.40000000000003</c:v>
                </c:pt>
                <c:pt idx="411">
                  <c:v>377</c:v>
                </c:pt>
                <c:pt idx="412">
                  <c:v>351</c:v>
                </c:pt>
                <c:pt idx="413">
                  <c:v>367.90000000000003</c:v>
                </c:pt>
                <c:pt idx="414">
                  <c:v>373.1</c:v>
                </c:pt>
                <c:pt idx="415">
                  <c:v>370.5</c:v>
                </c:pt>
                <c:pt idx="416">
                  <c:v>384.8</c:v>
                </c:pt>
                <c:pt idx="417">
                  <c:v>378.3</c:v>
                </c:pt>
                <c:pt idx="418">
                  <c:v>371.8</c:v>
                </c:pt>
                <c:pt idx="419">
                  <c:v>353.6</c:v>
                </c:pt>
                <c:pt idx="420">
                  <c:v>364</c:v>
                </c:pt>
                <c:pt idx="421">
                  <c:v>373.1</c:v>
                </c:pt>
                <c:pt idx="422">
                  <c:v>369.2</c:v>
                </c:pt>
                <c:pt idx="423">
                  <c:v>375.7</c:v>
                </c:pt>
                <c:pt idx="424">
                  <c:v>366.6</c:v>
                </c:pt>
                <c:pt idx="425">
                  <c:v>390</c:v>
                </c:pt>
                <c:pt idx="426">
                  <c:v>362.7</c:v>
                </c:pt>
                <c:pt idx="427">
                  <c:v>367.90000000000003</c:v>
                </c:pt>
                <c:pt idx="428">
                  <c:v>356.2</c:v>
                </c:pt>
                <c:pt idx="429">
                  <c:v>358.8</c:v>
                </c:pt>
                <c:pt idx="430">
                  <c:v>364</c:v>
                </c:pt>
                <c:pt idx="431">
                  <c:v>367.90000000000003</c:v>
                </c:pt>
                <c:pt idx="432">
                  <c:v>366.6</c:v>
                </c:pt>
                <c:pt idx="433">
                  <c:v>378.3</c:v>
                </c:pt>
                <c:pt idx="434">
                  <c:v>370.5</c:v>
                </c:pt>
                <c:pt idx="435">
                  <c:v>358.8</c:v>
                </c:pt>
                <c:pt idx="436">
                  <c:v>356.2</c:v>
                </c:pt>
                <c:pt idx="437">
                  <c:v>367.90000000000003</c:v>
                </c:pt>
                <c:pt idx="438">
                  <c:v>377</c:v>
                </c:pt>
                <c:pt idx="439">
                  <c:v>339.3</c:v>
                </c:pt>
                <c:pt idx="440">
                  <c:v>357.5</c:v>
                </c:pt>
                <c:pt idx="441">
                  <c:v>356.2</c:v>
                </c:pt>
                <c:pt idx="442">
                  <c:v>360.1</c:v>
                </c:pt>
                <c:pt idx="443">
                  <c:v>356.2</c:v>
                </c:pt>
                <c:pt idx="444">
                  <c:v>351</c:v>
                </c:pt>
                <c:pt idx="445">
                  <c:v>347.1</c:v>
                </c:pt>
                <c:pt idx="446">
                  <c:v>353.6</c:v>
                </c:pt>
                <c:pt idx="447">
                  <c:v>348.40000000000003</c:v>
                </c:pt>
                <c:pt idx="448">
                  <c:v>349.7</c:v>
                </c:pt>
                <c:pt idx="449">
                  <c:v>345.8</c:v>
                </c:pt>
                <c:pt idx="450">
                  <c:v>348.40000000000003</c:v>
                </c:pt>
                <c:pt idx="451">
                  <c:v>352.3</c:v>
                </c:pt>
                <c:pt idx="452">
                  <c:v>348.40000000000003</c:v>
                </c:pt>
                <c:pt idx="453">
                  <c:v>358.8</c:v>
                </c:pt>
                <c:pt idx="454">
                  <c:v>345.8</c:v>
                </c:pt>
                <c:pt idx="455">
                  <c:v>352.3</c:v>
                </c:pt>
                <c:pt idx="456">
                  <c:v>343.2</c:v>
                </c:pt>
                <c:pt idx="457">
                  <c:v>349.7</c:v>
                </c:pt>
                <c:pt idx="458">
                  <c:v>364</c:v>
                </c:pt>
                <c:pt idx="459">
                  <c:v>348.40000000000003</c:v>
                </c:pt>
                <c:pt idx="460">
                  <c:v>360.1</c:v>
                </c:pt>
                <c:pt idx="461">
                  <c:v>356.2</c:v>
                </c:pt>
                <c:pt idx="462">
                  <c:v>361.40000000000003</c:v>
                </c:pt>
                <c:pt idx="463">
                  <c:v>352.3</c:v>
                </c:pt>
                <c:pt idx="464">
                  <c:v>351</c:v>
                </c:pt>
                <c:pt idx="465">
                  <c:v>358.8</c:v>
                </c:pt>
                <c:pt idx="466">
                  <c:v>364</c:v>
                </c:pt>
                <c:pt idx="467">
                  <c:v>353.6</c:v>
                </c:pt>
                <c:pt idx="468">
                  <c:v>351</c:v>
                </c:pt>
                <c:pt idx="469">
                  <c:v>348.40000000000003</c:v>
                </c:pt>
                <c:pt idx="470">
                  <c:v>353.6</c:v>
                </c:pt>
                <c:pt idx="471">
                  <c:v>384.8</c:v>
                </c:pt>
                <c:pt idx="472">
                  <c:v>387.40000000000003</c:v>
                </c:pt>
                <c:pt idx="473">
                  <c:v>386.1</c:v>
                </c:pt>
                <c:pt idx="474">
                  <c:v>384.8</c:v>
                </c:pt>
                <c:pt idx="475">
                  <c:v>377</c:v>
                </c:pt>
                <c:pt idx="476">
                  <c:v>380.90000000000003</c:v>
                </c:pt>
                <c:pt idx="477">
                  <c:v>386.1</c:v>
                </c:pt>
                <c:pt idx="478">
                  <c:v>380.90000000000003</c:v>
                </c:pt>
                <c:pt idx="479">
                  <c:v>375.7</c:v>
                </c:pt>
                <c:pt idx="480">
                  <c:v>408.2</c:v>
                </c:pt>
                <c:pt idx="481">
                  <c:v>380.90000000000003</c:v>
                </c:pt>
                <c:pt idx="482">
                  <c:v>348.40000000000003</c:v>
                </c:pt>
                <c:pt idx="483">
                  <c:v>341.90000000000003</c:v>
                </c:pt>
                <c:pt idx="484">
                  <c:v>364</c:v>
                </c:pt>
                <c:pt idx="485">
                  <c:v>347.1</c:v>
                </c:pt>
                <c:pt idx="486">
                  <c:v>349.7</c:v>
                </c:pt>
                <c:pt idx="487">
                  <c:v>344.5</c:v>
                </c:pt>
                <c:pt idx="488">
                  <c:v>341.90000000000003</c:v>
                </c:pt>
                <c:pt idx="489">
                  <c:v>335.40000000000003</c:v>
                </c:pt>
                <c:pt idx="490">
                  <c:v>338</c:v>
                </c:pt>
                <c:pt idx="491">
                  <c:v>339.3</c:v>
                </c:pt>
                <c:pt idx="492">
                  <c:v>338</c:v>
                </c:pt>
                <c:pt idx="493">
                  <c:v>334.1</c:v>
                </c:pt>
                <c:pt idx="494">
                  <c:v>335.40000000000003</c:v>
                </c:pt>
                <c:pt idx="495">
                  <c:v>345.8</c:v>
                </c:pt>
                <c:pt idx="496">
                  <c:v>339.3</c:v>
                </c:pt>
                <c:pt idx="497">
                  <c:v>345.8</c:v>
                </c:pt>
                <c:pt idx="498">
                  <c:v>330.2</c:v>
                </c:pt>
                <c:pt idx="499">
                  <c:v>330.2</c:v>
                </c:pt>
                <c:pt idx="500">
                  <c:v>330.2</c:v>
                </c:pt>
                <c:pt idx="501">
                  <c:v>321.10000000000002</c:v>
                </c:pt>
                <c:pt idx="502">
                  <c:v>247</c:v>
                </c:pt>
                <c:pt idx="503">
                  <c:v>269.10000000000002</c:v>
                </c:pt>
                <c:pt idx="504">
                  <c:v>362.7</c:v>
                </c:pt>
                <c:pt idx="505">
                  <c:v>371.8</c:v>
                </c:pt>
                <c:pt idx="506">
                  <c:v>371.8</c:v>
                </c:pt>
                <c:pt idx="507">
                  <c:v>185.9</c:v>
                </c:pt>
                <c:pt idx="508">
                  <c:v>289.90000000000003</c:v>
                </c:pt>
                <c:pt idx="509">
                  <c:v>321.10000000000002</c:v>
                </c:pt>
                <c:pt idx="510">
                  <c:v>338</c:v>
                </c:pt>
                <c:pt idx="511">
                  <c:v>357.5</c:v>
                </c:pt>
                <c:pt idx="512">
                  <c:v>367.90000000000003</c:v>
                </c:pt>
                <c:pt idx="513">
                  <c:v>353.6</c:v>
                </c:pt>
                <c:pt idx="514">
                  <c:v>345.8</c:v>
                </c:pt>
                <c:pt idx="515">
                  <c:v>365.3</c:v>
                </c:pt>
                <c:pt idx="516">
                  <c:v>340.6</c:v>
                </c:pt>
                <c:pt idx="517">
                  <c:v>353.6</c:v>
                </c:pt>
                <c:pt idx="518">
                  <c:v>352.3</c:v>
                </c:pt>
                <c:pt idx="519">
                  <c:v>356.2</c:v>
                </c:pt>
                <c:pt idx="520">
                  <c:v>293.8</c:v>
                </c:pt>
                <c:pt idx="521">
                  <c:v>283.40000000000003</c:v>
                </c:pt>
                <c:pt idx="522">
                  <c:v>187.20000000000002</c:v>
                </c:pt>
                <c:pt idx="523">
                  <c:v>258.7</c:v>
                </c:pt>
                <c:pt idx="524">
                  <c:v>296.40000000000003</c:v>
                </c:pt>
                <c:pt idx="525">
                  <c:v>319.8</c:v>
                </c:pt>
                <c:pt idx="526">
                  <c:v>344.5</c:v>
                </c:pt>
                <c:pt idx="527">
                  <c:v>352.3</c:v>
                </c:pt>
                <c:pt idx="528">
                  <c:v>357.5</c:v>
                </c:pt>
                <c:pt idx="529">
                  <c:v>215.8</c:v>
                </c:pt>
                <c:pt idx="530">
                  <c:v>279.5</c:v>
                </c:pt>
                <c:pt idx="531">
                  <c:v>334.1</c:v>
                </c:pt>
                <c:pt idx="532">
                  <c:v>335.40000000000003</c:v>
                </c:pt>
                <c:pt idx="533">
                  <c:v>379.6</c:v>
                </c:pt>
                <c:pt idx="534">
                  <c:v>379.6</c:v>
                </c:pt>
                <c:pt idx="535">
                  <c:v>374.40000000000003</c:v>
                </c:pt>
                <c:pt idx="536" formatCode="General">
                  <c:v>374</c:v>
                </c:pt>
                <c:pt idx="537" formatCode="General">
                  <c:v>364</c:v>
                </c:pt>
                <c:pt idx="538">
                  <c:v>368</c:v>
                </c:pt>
                <c:pt idx="539">
                  <c:v>365</c:v>
                </c:pt>
                <c:pt idx="540">
                  <c:v>360</c:v>
                </c:pt>
                <c:pt idx="541">
                  <c:v>437</c:v>
                </c:pt>
                <c:pt idx="542">
                  <c:v>362</c:v>
                </c:pt>
                <c:pt idx="543">
                  <c:v>362</c:v>
                </c:pt>
                <c:pt idx="544">
                  <c:v>346</c:v>
                </c:pt>
                <c:pt idx="545">
                  <c:v>216</c:v>
                </c:pt>
                <c:pt idx="546">
                  <c:v>328</c:v>
                </c:pt>
                <c:pt idx="547">
                  <c:v>358</c:v>
                </c:pt>
                <c:pt idx="548">
                  <c:v>395</c:v>
                </c:pt>
                <c:pt idx="549">
                  <c:v>388</c:v>
                </c:pt>
                <c:pt idx="550">
                  <c:v>386</c:v>
                </c:pt>
                <c:pt idx="551">
                  <c:v>385</c:v>
                </c:pt>
                <c:pt idx="552">
                  <c:v>379</c:v>
                </c:pt>
                <c:pt idx="553">
                  <c:v>387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764-4FB6-BEC1-C249E2E01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8923472"/>
        <c:axId val="568923800"/>
      </c:scatterChart>
      <c:valAx>
        <c:axId val="56892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of 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8923800"/>
        <c:crosses val="autoZero"/>
        <c:crossBetween val="midCat"/>
      </c:valAx>
      <c:valAx>
        <c:axId val="568923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TDS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89234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D.O. vs Water Temp</a:t>
            </a:r>
            <a:r>
              <a:rPr lang="en-US" baseline="0"/>
              <a:t> ºF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-0.13836071553604318"/>
                  <c:y val="-0.320405730533683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Otter!$G$151:$G$1461</c:f>
              <c:numCache>
                <c:formatCode>0.0</c:formatCode>
                <c:ptCount val="1311"/>
                <c:pt idx="0">
                  <c:v>69.099999999999994</c:v>
                </c:pt>
                <c:pt idx="1">
                  <c:v>69.3</c:v>
                </c:pt>
                <c:pt idx="2">
                  <c:v>64.7</c:v>
                </c:pt>
                <c:pt idx="3">
                  <c:v>68.3</c:v>
                </c:pt>
                <c:pt idx="4">
                  <c:v>60.1</c:v>
                </c:pt>
                <c:pt idx="5">
                  <c:v>68.400000000000006</c:v>
                </c:pt>
                <c:pt idx="6">
                  <c:v>67.5</c:v>
                </c:pt>
                <c:pt idx="7">
                  <c:v>63.2</c:v>
                </c:pt>
                <c:pt idx="8">
                  <c:v>69.400000000000006</c:v>
                </c:pt>
                <c:pt idx="9">
                  <c:v>60.5</c:v>
                </c:pt>
                <c:pt idx="10">
                  <c:v>58</c:v>
                </c:pt>
                <c:pt idx="11">
                  <c:v>62.1</c:v>
                </c:pt>
                <c:pt idx="12">
                  <c:v>62.5</c:v>
                </c:pt>
                <c:pt idx="13">
                  <c:v>60.1</c:v>
                </c:pt>
                <c:pt idx="14">
                  <c:v>64</c:v>
                </c:pt>
                <c:pt idx="15">
                  <c:v>66.8</c:v>
                </c:pt>
                <c:pt idx="16">
                  <c:v>61.3</c:v>
                </c:pt>
                <c:pt idx="17">
                  <c:v>67.5</c:v>
                </c:pt>
                <c:pt idx="18">
                  <c:v>69.2</c:v>
                </c:pt>
                <c:pt idx="19">
                  <c:v>63</c:v>
                </c:pt>
                <c:pt idx="20">
                  <c:v>70.5</c:v>
                </c:pt>
                <c:pt idx="21">
                  <c:v>74</c:v>
                </c:pt>
                <c:pt idx="22">
                  <c:v>65.2</c:v>
                </c:pt>
                <c:pt idx="23">
                  <c:v>73.599999999999994</c:v>
                </c:pt>
                <c:pt idx="24">
                  <c:v>75.2</c:v>
                </c:pt>
                <c:pt idx="25">
                  <c:v>68</c:v>
                </c:pt>
                <c:pt idx="26">
                  <c:v>73.7</c:v>
                </c:pt>
                <c:pt idx="27">
                  <c:v>76</c:v>
                </c:pt>
                <c:pt idx="28">
                  <c:v>67.8</c:v>
                </c:pt>
                <c:pt idx="29">
                  <c:v>76.5</c:v>
                </c:pt>
                <c:pt idx="30">
                  <c:v>74.7</c:v>
                </c:pt>
                <c:pt idx="31">
                  <c:v>69.599999999999994</c:v>
                </c:pt>
                <c:pt idx="32">
                  <c:v>73.8</c:v>
                </c:pt>
                <c:pt idx="33">
                  <c:v>65.599999999999994</c:v>
                </c:pt>
                <c:pt idx="34">
                  <c:v>69.099999999999994</c:v>
                </c:pt>
                <c:pt idx="35">
                  <c:v>68</c:v>
                </c:pt>
                <c:pt idx="36">
                  <c:v>64</c:v>
                </c:pt>
                <c:pt idx="37">
                  <c:v>69.599999999999994</c:v>
                </c:pt>
                <c:pt idx="38">
                  <c:v>67</c:v>
                </c:pt>
                <c:pt idx="39">
                  <c:v>63.3</c:v>
                </c:pt>
                <c:pt idx="40">
                  <c:v>64.5</c:v>
                </c:pt>
                <c:pt idx="41">
                  <c:v>64.599999999999994</c:v>
                </c:pt>
                <c:pt idx="42">
                  <c:v>60.4</c:v>
                </c:pt>
                <c:pt idx="43">
                  <c:v>63</c:v>
                </c:pt>
                <c:pt idx="44">
                  <c:v>60.2</c:v>
                </c:pt>
                <c:pt idx="45">
                  <c:v>66.400000000000006</c:v>
                </c:pt>
                <c:pt idx="46">
                  <c:v>75.2</c:v>
                </c:pt>
                <c:pt idx="47">
                  <c:v>68.599999999999994</c:v>
                </c:pt>
                <c:pt idx="48">
                  <c:v>73.400000000000006</c:v>
                </c:pt>
                <c:pt idx="49">
                  <c:v>73.599999999999994</c:v>
                </c:pt>
                <c:pt idx="50">
                  <c:v>64.8</c:v>
                </c:pt>
                <c:pt idx="51">
                  <c:v>71.2</c:v>
                </c:pt>
                <c:pt idx="52">
                  <c:v>70.3</c:v>
                </c:pt>
                <c:pt idx="53">
                  <c:v>64.7</c:v>
                </c:pt>
                <c:pt idx="54">
                  <c:v>67.5</c:v>
                </c:pt>
                <c:pt idx="55">
                  <c:v>64.2</c:v>
                </c:pt>
                <c:pt idx="56">
                  <c:v>66</c:v>
                </c:pt>
                <c:pt idx="57">
                  <c:v>62.1</c:v>
                </c:pt>
                <c:pt idx="58">
                  <c:v>66.599999999999994</c:v>
                </c:pt>
                <c:pt idx="59">
                  <c:v>60.1</c:v>
                </c:pt>
                <c:pt idx="60">
                  <c:v>65.400000000000006</c:v>
                </c:pt>
                <c:pt idx="61">
                  <c:v>60.2</c:v>
                </c:pt>
                <c:pt idx="62">
                  <c:v>66.8</c:v>
                </c:pt>
                <c:pt idx="63">
                  <c:v>69.900000000000006</c:v>
                </c:pt>
                <c:pt idx="64">
                  <c:v>63.7</c:v>
                </c:pt>
                <c:pt idx="65">
                  <c:v>72.8</c:v>
                </c:pt>
                <c:pt idx="66">
                  <c:v>71.3</c:v>
                </c:pt>
                <c:pt idx="67">
                  <c:v>66.8</c:v>
                </c:pt>
                <c:pt idx="68">
                  <c:v>76.8</c:v>
                </c:pt>
                <c:pt idx="69">
                  <c:v>74</c:v>
                </c:pt>
                <c:pt idx="70">
                  <c:v>68.2</c:v>
                </c:pt>
                <c:pt idx="71">
                  <c:v>77.5</c:v>
                </c:pt>
                <c:pt idx="72">
                  <c:v>69.7</c:v>
                </c:pt>
                <c:pt idx="73">
                  <c:v>70</c:v>
                </c:pt>
                <c:pt idx="74">
                  <c:v>79.2</c:v>
                </c:pt>
                <c:pt idx="75">
                  <c:v>76.2</c:v>
                </c:pt>
                <c:pt idx="76">
                  <c:v>70.3</c:v>
                </c:pt>
                <c:pt idx="77">
                  <c:v>77.7</c:v>
                </c:pt>
                <c:pt idx="78">
                  <c:v>68.599999999999994</c:v>
                </c:pt>
                <c:pt idx="79">
                  <c:v>75.3</c:v>
                </c:pt>
                <c:pt idx="80">
                  <c:v>68</c:v>
                </c:pt>
                <c:pt idx="81">
                  <c:v>74.599999999999994</c:v>
                </c:pt>
                <c:pt idx="82">
                  <c:v>69.7</c:v>
                </c:pt>
                <c:pt idx="83">
                  <c:v>79</c:v>
                </c:pt>
                <c:pt idx="84">
                  <c:v>80.2</c:v>
                </c:pt>
                <c:pt idx="85">
                  <c:v>69.2</c:v>
                </c:pt>
                <c:pt idx="86">
                  <c:v>74.7</c:v>
                </c:pt>
                <c:pt idx="87">
                  <c:v>70.099999999999994</c:v>
                </c:pt>
                <c:pt idx="88">
                  <c:v>78.099999999999994</c:v>
                </c:pt>
                <c:pt idx="89">
                  <c:v>78.400000000000006</c:v>
                </c:pt>
                <c:pt idx="90">
                  <c:v>71.099999999999994</c:v>
                </c:pt>
                <c:pt idx="91">
                  <c:v>80.5</c:v>
                </c:pt>
                <c:pt idx="92">
                  <c:v>81</c:v>
                </c:pt>
                <c:pt idx="93">
                  <c:v>72.2</c:v>
                </c:pt>
                <c:pt idx="94">
                  <c:v>83.2</c:v>
                </c:pt>
                <c:pt idx="95">
                  <c:v>74</c:v>
                </c:pt>
                <c:pt idx="96">
                  <c:v>81.7</c:v>
                </c:pt>
                <c:pt idx="97">
                  <c:v>82.4</c:v>
                </c:pt>
                <c:pt idx="98">
                  <c:v>73.900000000000006</c:v>
                </c:pt>
                <c:pt idx="99">
                  <c:v>80.8</c:v>
                </c:pt>
                <c:pt idx="100">
                  <c:v>82.1</c:v>
                </c:pt>
                <c:pt idx="101">
                  <c:v>73.400000000000006</c:v>
                </c:pt>
                <c:pt idx="102">
                  <c:v>81.599999999999994</c:v>
                </c:pt>
                <c:pt idx="103">
                  <c:v>82.9</c:v>
                </c:pt>
                <c:pt idx="104">
                  <c:v>73</c:v>
                </c:pt>
                <c:pt idx="105">
                  <c:v>82.4</c:v>
                </c:pt>
                <c:pt idx="106">
                  <c:v>81.5</c:v>
                </c:pt>
                <c:pt idx="107">
                  <c:v>72.2</c:v>
                </c:pt>
                <c:pt idx="108">
                  <c:v>80.400000000000006</c:v>
                </c:pt>
                <c:pt idx="109">
                  <c:v>80.2</c:v>
                </c:pt>
                <c:pt idx="110">
                  <c:v>73</c:v>
                </c:pt>
                <c:pt idx="111">
                  <c:v>82.6</c:v>
                </c:pt>
                <c:pt idx="112">
                  <c:v>79.400000000000006</c:v>
                </c:pt>
                <c:pt idx="113">
                  <c:v>71.5</c:v>
                </c:pt>
                <c:pt idx="114">
                  <c:v>78.3</c:v>
                </c:pt>
                <c:pt idx="115">
                  <c:v>71.900000000000006</c:v>
                </c:pt>
                <c:pt idx="116">
                  <c:v>76.8</c:v>
                </c:pt>
                <c:pt idx="117">
                  <c:v>76.8</c:v>
                </c:pt>
                <c:pt idx="118">
                  <c:v>70.400000000000006</c:v>
                </c:pt>
                <c:pt idx="119">
                  <c:v>66.7</c:v>
                </c:pt>
                <c:pt idx="120">
                  <c:v>76</c:v>
                </c:pt>
                <c:pt idx="121">
                  <c:v>76.5</c:v>
                </c:pt>
                <c:pt idx="122">
                  <c:v>68.5</c:v>
                </c:pt>
                <c:pt idx="123">
                  <c:v>80.5</c:v>
                </c:pt>
                <c:pt idx="124">
                  <c:v>78.400000000000006</c:v>
                </c:pt>
                <c:pt idx="125">
                  <c:v>69.8</c:v>
                </c:pt>
                <c:pt idx="126">
                  <c:v>79.400000000000006</c:v>
                </c:pt>
                <c:pt idx="127">
                  <c:v>80.099999999999994</c:v>
                </c:pt>
                <c:pt idx="128">
                  <c:v>70.5</c:v>
                </c:pt>
                <c:pt idx="129">
                  <c:v>80.2</c:v>
                </c:pt>
                <c:pt idx="130">
                  <c:v>82.3</c:v>
                </c:pt>
                <c:pt idx="131">
                  <c:v>72.8</c:v>
                </c:pt>
                <c:pt idx="132">
                  <c:v>84.9</c:v>
                </c:pt>
                <c:pt idx="133">
                  <c:v>74.5</c:v>
                </c:pt>
                <c:pt idx="134">
                  <c:v>84</c:v>
                </c:pt>
                <c:pt idx="135">
                  <c:v>85.4</c:v>
                </c:pt>
                <c:pt idx="136">
                  <c:v>76.8</c:v>
                </c:pt>
                <c:pt idx="137">
                  <c:v>87.6</c:v>
                </c:pt>
                <c:pt idx="138">
                  <c:v>86.5</c:v>
                </c:pt>
                <c:pt idx="139">
                  <c:v>78</c:v>
                </c:pt>
                <c:pt idx="140">
                  <c:v>85.2</c:v>
                </c:pt>
                <c:pt idx="141">
                  <c:v>76.599999999999994</c:v>
                </c:pt>
                <c:pt idx="142">
                  <c:v>88.3</c:v>
                </c:pt>
                <c:pt idx="143">
                  <c:v>78.7</c:v>
                </c:pt>
                <c:pt idx="144">
                  <c:v>84.8</c:v>
                </c:pt>
                <c:pt idx="145">
                  <c:v>77</c:v>
                </c:pt>
                <c:pt idx="146">
                  <c:v>86.2</c:v>
                </c:pt>
                <c:pt idx="147">
                  <c:v>76.2</c:v>
                </c:pt>
                <c:pt idx="148">
                  <c:v>86.4</c:v>
                </c:pt>
                <c:pt idx="149">
                  <c:v>86.2</c:v>
                </c:pt>
                <c:pt idx="150">
                  <c:v>80.400000000000006</c:v>
                </c:pt>
                <c:pt idx="151">
                  <c:v>84.8</c:v>
                </c:pt>
                <c:pt idx="152">
                  <c:v>78.7</c:v>
                </c:pt>
                <c:pt idx="153">
                  <c:v>76.099999999999994</c:v>
                </c:pt>
                <c:pt idx="154">
                  <c:v>83.7</c:v>
                </c:pt>
                <c:pt idx="155">
                  <c:v>84</c:v>
                </c:pt>
                <c:pt idx="156">
                  <c:v>76.400000000000006</c:v>
                </c:pt>
                <c:pt idx="157">
                  <c:v>82.5</c:v>
                </c:pt>
                <c:pt idx="158">
                  <c:v>83.2</c:v>
                </c:pt>
                <c:pt idx="159">
                  <c:v>73.7</c:v>
                </c:pt>
                <c:pt idx="160">
                  <c:v>82.1</c:v>
                </c:pt>
                <c:pt idx="161">
                  <c:v>75.099999999999994</c:v>
                </c:pt>
                <c:pt idx="162">
                  <c:v>83.3</c:v>
                </c:pt>
                <c:pt idx="163">
                  <c:v>85</c:v>
                </c:pt>
                <c:pt idx="164">
                  <c:v>74.400000000000006</c:v>
                </c:pt>
                <c:pt idx="165">
                  <c:v>85.1</c:v>
                </c:pt>
                <c:pt idx="166">
                  <c:v>75.2</c:v>
                </c:pt>
                <c:pt idx="167">
                  <c:v>80.8</c:v>
                </c:pt>
                <c:pt idx="168">
                  <c:v>73.599999999999994</c:v>
                </c:pt>
                <c:pt idx="169">
                  <c:v>83.3</c:v>
                </c:pt>
                <c:pt idx="170">
                  <c:v>84.3</c:v>
                </c:pt>
                <c:pt idx="171">
                  <c:v>77.2</c:v>
                </c:pt>
                <c:pt idx="172">
                  <c:v>86</c:v>
                </c:pt>
                <c:pt idx="173">
                  <c:v>75.900000000000006</c:v>
                </c:pt>
                <c:pt idx="174">
                  <c:v>85.8</c:v>
                </c:pt>
                <c:pt idx="175">
                  <c:v>87.2</c:v>
                </c:pt>
                <c:pt idx="176">
                  <c:v>78.599999999999994</c:v>
                </c:pt>
                <c:pt idx="177">
                  <c:v>78.099999999999994</c:v>
                </c:pt>
                <c:pt idx="178">
                  <c:v>88.5</c:v>
                </c:pt>
                <c:pt idx="179">
                  <c:v>77.7</c:v>
                </c:pt>
                <c:pt idx="180">
                  <c:v>84.7</c:v>
                </c:pt>
                <c:pt idx="181">
                  <c:v>85.4</c:v>
                </c:pt>
                <c:pt idx="182">
                  <c:v>76.400000000000006</c:v>
                </c:pt>
                <c:pt idx="183">
                  <c:v>86.9</c:v>
                </c:pt>
                <c:pt idx="184">
                  <c:v>77.900000000000006</c:v>
                </c:pt>
                <c:pt idx="185">
                  <c:v>83.9</c:v>
                </c:pt>
                <c:pt idx="186">
                  <c:v>75.599999999999994</c:v>
                </c:pt>
                <c:pt idx="187">
                  <c:v>81.099999999999994</c:v>
                </c:pt>
                <c:pt idx="188">
                  <c:v>74.900000000000006</c:v>
                </c:pt>
                <c:pt idx="189">
                  <c:v>76.3</c:v>
                </c:pt>
                <c:pt idx="190">
                  <c:v>85.5</c:v>
                </c:pt>
                <c:pt idx="191">
                  <c:v>76.5</c:v>
                </c:pt>
                <c:pt idx="192">
                  <c:v>86.8</c:v>
                </c:pt>
                <c:pt idx="193">
                  <c:v>76.5</c:v>
                </c:pt>
                <c:pt idx="194">
                  <c:v>84.2</c:v>
                </c:pt>
                <c:pt idx="195">
                  <c:v>75.599999999999994</c:v>
                </c:pt>
                <c:pt idx="196">
                  <c:v>74.599999999999994</c:v>
                </c:pt>
                <c:pt idx="197">
                  <c:v>84.6</c:v>
                </c:pt>
                <c:pt idx="198">
                  <c:v>76</c:v>
                </c:pt>
                <c:pt idx="199">
                  <c:v>80.3</c:v>
                </c:pt>
                <c:pt idx="200">
                  <c:v>73.400000000000006</c:v>
                </c:pt>
                <c:pt idx="201">
                  <c:v>73.2</c:v>
                </c:pt>
                <c:pt idx="202">
                  <c:v>77</c:v>
                </c:pt>
                <c:pt idx="203">
                  <c:v>81.599999999999994</c:v>
                </c:pt>
                <c:pt idx="204">
                  <c:v>78.400000000000006</c:v>
                </c:pt>
                <c:pt idx="205">
                  <c:v>74.3</c:v>
                </c:pt>
                <c:pt idx="206" formatCode="General">
                  <c:v>75.5</c:v>
                </c:pt>
                <c:pt idx="207" formatCode="General">
                  <c:v>72.400000000000006</c:v>
                </c:pt>
                <c:pt idx="208" formatCode="General">
                  <c:v>76.099999999999994</c:v>
                </c:pt>
                <c:pt idx="209" formatCode="General">
                  <c:v>77.599999999999994</c:v>
                </c:pt>
                <c:pt idx="210" formatCode="General">
                  <c:v>73.2</c:v>
                </c:pt>
                <c:pt idx="211" formatCode="General">
                  <c:v>78.2</c:v>
                </c:pt>
                <c:pt idx="212" formatCode="General">
                  <c:v>72.3</c:v>
                </c:pt>
                <c:pt idx="213" formatCode="General">
                  <c:v>79.8</c:v>
                </c:pt>
                <c:pt idx="214" formatCode="General">
                  <c:v>81</c:v>
                </c:pt>
                <c:pt idx="215" formatCode="General">
                  <c:v>79.900000000000006</c:v>
                </c:pt>
                <c:pt idx="216" formatCode="General">
                  <c:v>83.3</c:v>
                </c:pt>
                <c:pt idx="217">
                  <c:v>74</c:v>
                </c:pt>
                <c:pt idx="218">
                  <c:v>79.599999999999994</c:v>
                </c:pt>
                <c:pt idx="219">
                  <c:v>73.099999999999994</c:v>
                </c:pt>
                <c:pt idx="220">
                  <c:v>81.099999999999994</c:v>
                </c:pt>
                <c:pt idx="221">
                  <c:v>78.3</c:v>
                </c:pt>
                <c:pt idx="222">
                  <c:v>73.3</c:v>
                </c:pt>
                <c:pt idx="223">
                  <c:v>81.7</c:v>
                </c:pt>
                <c:pt idx="224">
                  <c:v>76.7</c:v>
                </c:pt>
                <c:pt idx="225">
                  <c:v>84.2</c:v>
                </c:pt>
                <c:pt idx="226">
                  <c:v>76.900000000000006</c:v>
                </c:pt>
                <c:pt idx="227">
                  <c:v>81.7</c:v>
                </c:pt>
                <c:pt idx="228">
                  <c:v>77.2</c:v>
                </c:pt>
                <c:pt idx="229">
                  <c:v>78.3</c:v>
                </c:pt>
                <c:pt idx="230">
                  <c:v>82.5</c:v>
                </c:pt>
                <c:pt idx="231">
                  <c:v>81.5</c:v>
                </c:pt>
                <c:pt idx="232">
                  <c:v>77</c:v>
                </c:pt>
                <c:pt idx="233">
                  <c:v>83.3</c:v>
                </c:pt>
                <c:pt idx="234">
                  <c:v>69.900000000000006</c:v>
                </c:pt>
                <c:pt idx="235" formatCode="General">
                  <c:v>76.5</c:v>
                </c:pt>
                <c:pt idx="236" formatCode="General">
                  <c:v>73.5</c:v>
                </c:pt>
                <c:pt idx="237" formatCode="General">
                  <c:v>79.599999999999994</c:v>
                </c:pt>
                <c:pt idx="238" formatCode="General">
                  <c:v>73.099999999999994</c:v>
                </c:pt>
                <c:pt idx="239" formatCode="General">
                  <c:v>81.5</c:v>
                </c:pt>
                <c:pt idx="240" formatCode="General">
                  <c:v>73.2</c:v>
                </c:pt>
                <c:pt idx="241">
                  <c:v>79.599999999999994</c:v>
                </c:pt>
                <c:pt idx="242" formatCode="General">
                  <c:v>74.3</c:v>
                </c:pt>
                <c:pt idx="243" formatCode="General">
                  <c:v>79.7</c:v>
                </c:pt>
                <c:pt idx="244" formatCode="General">
                  <c:v>74.3</c:v>
                </c:pt>
                <c:pt idx="245" formatCode="General">
                  <c:v>75.7</c:v>
                </c:pt>
                <c:pt idx="246" formatCode="General">
                  <c:v>79</c:v>
                </c:pt>
                <c:pt idx="247" formatCode="General">
                  <c:v>74.7</c:v>
                </c:pt>
                <c:pt idx="248" formatCode="General">
                  <c:v>76.8</c:v>
                </c:pt>
                <c:pt idx="249">
                  <c:v>73.7</c:v>
                </c:pt>
                <c:pt idx="250">
                  <c:v>79</c:v>
                </c:pt>
                <c:pt idx="251">
                  <c:v>69.2</c:v>
                </c:pt>
                <c:pt idx="252">
                  <c:v>74</c:v>
                </c:pt>
                <c:pt idx="253">
                  <c:v>75.400000000000006</c:v>
                </c:pt>
                <c:pt idx="254">
                  <c:v>67</c:v>
                </c:pt>
                <c:pt idx="255">
                  <c:v>77.3</c:v>
                </c:pt>
                <c:pt idx="256">
                  <c:v>70.5</c:v>
                </c:pt>
                <c:pt idx="257">
                  <c:v>77</c:v>
                </c:pt>
                <c:pt idx="258">
                  <c:v>70.099999999999994</c:v>
                </c:pt>
                <c:pt idx="259">
                  <c:v>78</c:v>
                </c:pt>
                <c:pt idx="260" formatCode="General">
                  <c:v>73.3</c:v>
                </c:pt>
                <c:pt idx="261">
                  <c:v>79.7</c:v>
                </c:pt>
                <c:pt idx="262">
                  <c:v>78.099999999999994</c:v>
                </c:pt>
                <c:pt idx="263">
                  <c:v>71.2</c:v>
                </c:pt>
                <c:pt idx="264">
                  <c:v>78.400000000000006</c:v>
                </c:pt>
                <c:pt idx="265">
                  <c:v>72.5</c:v>
                </c:pt>
                <c:pt idx="266">
                  <c:v>77.8</c:v>
                </c:pt>
                <c:pt idx="267">
                  <c:v>80.7</c:v>
                </c:pt>
                <c:pt idx="268">
                  <c:v>76.2</c:v>
                </c:pt>
                <c:pt idx="269">
                  <c:v>73.2</c:v>
                </c:pt>
                <c:pt idx="270">
                  <c:v>73.2</c:v>
                </c:pt>
                <c:pt idx="271">
                  <c:v>80.8</c:v>
                </c:pt>
                <c:pt idx="272">
                  <c:v>74.5</c:v>
                </c:pt>
                <c:pt idx="273">
                  <c:v>79.3</c:v>
                </c:pt>
                <c:pt idx="274">
                  <c:v>73.3</c:v>
                </c:pt>
                <c:pt idx="275">
                  <c:v>80.2</c:v>
                </c:pt>
                <c:pt idx="276">
                  <c:v>74.400000000000006</c:v>
                </c:pt>
                <c:pt idx="277">
                  <c:v>73</c:v>
                </c:pt>
                <c:pt idx="278">
                  <c:v>82</c:v>
                </c:pt>
                <c:pt idx="279" formatCode="General">
                  <c:v>82.4</c:v>
                </c:pt>
                <c:pt idx="280" formatCode="General">
                  <c:v>74.3</c:v>
                </c:pt>
                <c:pt idx="281">
                  <c:v>82.3</c:v>
                </c:pt>
                <c:pt idx="282" formatCode="General">
                  <c:v>73.099999999999994</c:v>
                </c:pt>
                <c:pt idx="283">
                  <c:v>81.900000000000006</c:v>
                </c:pt>
                <c:pt idx="284">
                  <c:v>72.900000000000006</c:v>
                </c:pt>
                <c:pt idx="285">
                  <c:v>81</c:v>
                </c:pt>
                <c:pt idx="286">
                  <c:v>71.900000000000006</c:v>
                </c:pt>
                <c:pt idx="287">
                  <c:v>81</c:v>
                </c:pt>
                <c:pt idx="288">
                  <c:v>72.7</c:v>
                </c:pt>
                <c:pt idx="289">
                  <c:v>78.5</c:v>
                </c:pt>
                <c:pt idx="290">
                  <c:v>68.8</c:v>
                </c:pt>
                <c:pt idx="291">
                  <c:v>72.099999999999994</c:v>
                </c:pt>
                <c:pt idx="292">
                  <c:v>78.8</c:v>
                </c:pt>
                <c:pt idx="293">
                  <c:v>71.900000000000006</c:v>
                </c:pt>
                <c:pt idx="294">
                  <c:v>80.900000000000006</c:v>
                </c:pt>
                <c:pt idx="295">
                  <c:v>72</c:v>
                </c:pt>
                <c:pt idx="296">
                  <c:v>82.2</c:v>
                </c:pt>
                <c:pt idx="297">
                  <c:v>71.5</c:v>
                </c:pt>
                <c:pt idx="298">
                  <c:v>72</c:v>
                </c:pt>
                <c:pt idx="299">
                  <c:v>75.400000000000006</c:v>
                </c:pt>
                <c:pt idx="300">
                  <c:v>65</c:v>
                </c:pt>
                <c:pt idx="301">
                  <c:v>74.599999999999994</c:v>
                </c:pt>
                <c:pt idx="302">
                  <c:v>67.3</c:v>
                </c:pt>
                <c:pt idx="303">
                  <c:v>73.599999999999994</c:v>
                </c:pt>
                <c:pt idx="304">
                  <c:v>67.5</c:v>
                </c:pt>
                <c:pt idx="305">
                  <c:v>74.5</c:v>
                </c:pt>
                <c:pt idx="306">
                  <c:v>64.599999999999994</c:v>
                </c:pt>
                <c:pt idx="307">
                  <c:v>73.2</c:v>
                </c:pt>
                <c:pt idx="308">
                  <c:v>64.400000000000006</c:v>
                </c:pt>
                <c:pt idx="309">
                  <c:v>72.7</c:v>
                </c:pt>
                <c:pt idx="310">
                  <c:v>67</c:v>
                </c:pt>
                <c:pt idx="311">
                  <c:v>73.099999999999994</c:v>
                </c:pt>
                <c:pt idx="312">
                  <c:v>68.2</c:v>
                </c:pt>
                <c:pt idx="313">
                  <c:v>72.3</c:v>
                </c:pt>
                <c:pt idx="314">
                  <c:v>64.7</c:v>
                </c:pt>
                <c:pt idx="315">
                  <c:v>71</c:v>
                </c:pt>
                <c:pt idx="316">
                  <c:v>60.8</c:v>
                </c:pt>
                <c:pt idx="317">
                  <c:v>70.2</c:v>
                </c:pt>
                <c:pt idx="318">
                  <c:v>61.5</c:v>
                </c:pt>
                <c:pt idx="319">
                  <c:v>68.2</c:v>
                </c:pt>
                <c:pt idx="320">
                  <c:v>60.3</c:v>
                </c:pt>
                <c:pt idx="321">
                  <c:v>59.5</c:v>
                </c:pt>
                <c:pt idx="322">
                  <c:v>68.099999999999994</c:v>
                </c:pt>
                <c:pt idx="323">
                  <c:v>63.2</c:v>
                </c:pt>
                <c:pt idx="324">
                  <c:v>63.3</c:v>
                </c:pt>
                <c:pt idx="325">
                  <c:v>69.7</c:v>
                </c:pt>
                <c:pt idx="326">
                  <c:v>63.7</c:v>
                </c:pt>
                <c:pt idx="327">
                  <c:v>72.8</c:v>
                </c:pt>
                <c:pt idx="328">
                  <c:v>63.6</c:v>
                </c:pt>
                <c:pt idx="329">
                  <c:v>72.7</c:v>
                </c:pt>
                <c:pt idx="330">
                  <c:v>64.099999999999994</c:v>
                </c:pt>
                <c:pt idx="331">
                  <c:v>72.2</c:v>
                </c:pt>
                <c:pt idx="332">
                  <c:v>65.3</c:v>
                </c:pt>
                <c:pt idx="333">
                  <c:v>61.5</c:v>
                </c:pt>
                <c:pt idx="334">
                  <c:v>69.400000000000006</c:v>
                </c:pt>
                <c:pt idx="335">
                  <c:v>61.3</c:v>
                </c:pt>
                <c:pt idx="336">
                  <c:v>72.5</c:v>
                </c:pt>
                <c:pt idx="337">
                  <c:v>62.8</c:v>
                </c:pt>
                <c:pt idx="338">
                  <c:v>58.5</c:v>
                </c:pt>
                <c:pt idx="339">
                  <c:v>72.599999999999994</c:v>
                </c:pt>
                <c:pt idx="340">
                  <c:v>60.2</c:v>
                </c:pt>
                <c:pt idx="341">
                  <c:v>67.900000000000006</c:v>
                </c:pt>
                <c:pt idx="342">
                  <c:v>58.6</c:v>
                </c:pt>
                <c:pt idx="343">
                  <c:v>65.5</c:v>
                </c:pt>
                <c:pt idx="344">
                  <c:v>56.2</c:v>
                </c:pt>
                <c:pt idx="345">
                  <c:v>65</c:v>
                </c:pt>
                <c:pt idx="346">
                  <c:v>57.7</c:v>
                </c:pt>
                <c:pt idx="347">
                  <c:v>67.3</c:v>
                </c:pt>
                <c:pt idx="348">
                  <c:v>61.3</c:v>
                </c:pt>
                <c:pt idx="349">
                  <c:v>69</c:v>
                </c:pt>
                <c:pt idx="350">
                  <c:v>57.9</c:v>
                </c:pt>
                <c:pt idx="351">
                  <c:v>69.3</c:v>
                </c:pt>
                <c:pt idx="352">
                  <c:v>60.1</c:v>
                </c:pt>
                <c:pt idx="353">
                  <c:v>68.5</c:v>
                </c:pt>
                <c:pt idx="354">
                  <c:v>56.7</c:v>
                </c:pt>
                <c:pt idx="355">
                  <c:v>58.2</c:v>
                </c:pt>
                <c:pt idx="356">
                  <c:v>68.400000000000006</c:v>
                </c:pt>
                <c:pt idx="357">
                  <c:v>58</c:v>
                </c:pt>
                <c:pt idx="358">
                  <c:v>69.099999999999994</c:v>
                </c:pt>
                <c:pt idx="359">
                  <c:v>58.9</c:v>
                </c:pt>
                <c:pt idx="360">
                  <c:v>68.2</c:v>
                </c:pt>
                <c:pt idx="361">
                  <c:v>62</c:v>
                </c:pt>
                <c:pt idx="362">
                  <c:v>66.2</c:v>
                </c:pt>
                <c:pt idx="363">
                  <c:v>59.6</c:v>
                </c:pt>
                <c:pt idx="364">
                  <c:v>65.400000000000006</c:v>
                </c:pt>
                <c:pt idx="365">
                  <c:v>55.4</c:v>
                </c:pt>
                <c:pt idx="366">
                  <c:v>69.099999999999994</c:v>
                </c:pt>
                <c:pt idx="367">
                  <c:v>56.4</c:v>
                </c:pt>
                <c:pt idx="368">
                  <c:v>69.400000000000006</c:v>
                </c:pt>
                <c:pt idx="369">
                  <c:v>70.099999999999994</c:v>
                </c:pt>
                <c:pt idx="370">
                  <c:v>67.3</c:v>
                </c:pt>
                <c:pt idx="371">
                  <c:v>58</c:v>
                </c:pt>
                <c:pt idx="372">
                  <c:v>66.400000000000006</c:v>
                </c:pt>
                <c:pt idx="373">
                  <c:v>66</c:v>
                </c:pt>
                <c:pt idx="374">
                  <c:v>63.1</c:v>
                </c:pt>
                <c:pt idx="375">
                  <c:v>62.6</c:v>
                </c:pt>
                <c:pt idx="376">
                  <c:v>62</c:v>
                </c:pt>
                <c:pt idx="377">
                  <c:v>58.7</c:v>
                </c:pt>
                <c:pt idx="378">
                  <c:v>65</c:v>
                </c:pt>
                <c:pt idx="379">
                  <c:v>64</c:v>
                </c:pt>
                <c:pt idx="380">
                  <c:v>54.5</c:v>
                </c:pt>
                <c:pt idx="381">
                  <c:v>62.6</c:v>
                </c:pt>
                <c:pt idx="382">
                  <c:v>56.8</c:v>
                </c:pt>
                <c:pt idx="383">
                  <c:v>61.9</c:v>
                </c:pt>
                <c:pt idx="384">
                  <c:v>54.3</c:v>
                </c:pt>
                <c:pt idx="385">
                  <c:v>63</c:v>
                </c:pt>
                <c:pt idx="386">
                  <c:v>54</c:v>
                </c:pt>
                <c:pt idx="387">
                  <c:v>61.7</c:v>
                </c:pt>
                <c:pt idx="388">
                  <c:v>61.5</c:v>
                </c:pt>
                <c:pt idx="389">
                  <c:v>51.4</c:v>
                </c:pt>
                <c:pt idx="390">
                  <c:v>58.9</c:v>
                </c:pt>
                <c:pt idx="391">
                  <c:v>50.4</c:v>
                </c:pt>
                <c:pt idx="392">
                  <c:v>59.2</c:v>
                </c:pt>
                <c:pt idx="393">
                  <c:v>59.8</c:v>
                </c:pt>
                <c:pt idx="394">
                  <c:v>57.1</c:v>
                </c:pt>
                <c:pt idx="395">
                  <c:v>58.6</c:v>
                </c:pt>
                <c:pt idx="396">
                  <c:v>61</c:v>
                </c:pt>
                <c:pt idx="397">
                  <c:v>49.6</c:v>
                </c:pt>
                <c:pt idx="398">
                  <c:v>57.1</c:v>
                </c:pt>
                <c:pt idx="399">
                  <c:v>56.6</c:v>
                </c:pt>
                <c:pt idx="400">
                  <c:v>60.1</c:v>
                </c:pt>
                <c:pt idx="401">
                  <c:v>58.1</c:v>
                </c:pt>
                <c:pt idx="402">
                  <c:v>57.3</c:v>
                </c:pt>
                <c:pt idx="403">
                  <c:v>52.6</c:v>
                </c:pt>
                <c:pt idx="404">
                  <c:v>50.5</c:v>
                </c:pt>
                <c:pt idx="405">
                  <c:v>42.8</c:v>
                </c:pt>
                <c:pt idx="406">
                  <c:v>51.2</c:v>
                </c:pt>
                <c:pt idx="407">
                  <c:v>53.3</c:v>
                </c:pt>
                <c:pt idx="408">
                  <c:v>50.9</c:v>
                </c:pt>
                <c:pt idx="409">
                  <c:v>50.9</c:v>
                </c:pt>
                <c:pt idx="410">
                  <c:v>49.7</c:v>
                </c:pt>
                <c:pt idx="411">
                  <c:v>46.7</c:v>
                </c:pt>
                <c:pt idx="412">
                  <c:v>49.9</c:v>
                </c:pt>
                <c:pt idx="413">
                  <c:v>50.3</c:v>
                </c:pt>
                <c:pt idx="414">
                  <c:v>50</c:v>
                </c:pt>
                <c:pt idx="415">
                  <c:v>46.4</c:v>
                </c:pt>
                <c:pt idx="416">
                  <c:v>49.6</c:v>
                </c:pt>
                <c:pt idx="417">
                  <c:v>51.4</c:v>
                </c:pt>
                <c:pt idx="418">
                  <c:v>52.1</c:v>
                </c:pt>
                <c:pt idx="419">
                  <c:v>52.2</c:v>
                </c:pt>
                <c:pt idx="420">
                  <c:v>49.7</c:v>
                </c:pt>
                <c:pt idx="421">
                  <c:v>52.1</c:v>
                </c:pt>
                <c:pt idx="422">
                  <c:v>51.5</c:v>
                </c:pt>
                <c:pt idx="423">
                  <c:v>46.8</c:v>
                </c:pt>
                <c:pt idx="424">
                  <c:v>42.1</c:v>
                </c:pt>
                <c:pt idx="425">
                  <c:v>49.3</c:v>
                </c:pt>
                <c:pt idx="426">
                  <c:v>48.1</c:v>
                </c:pt>
                <c:pt idx="427">
                  <c:v>50</c:v>
                </c:pt>
                <c:pt idx="428">
                  <c:v>54</c:v>
                </c:pt>
                <c:pt idx="429">
                  <c:v>51.9</c:v>
                </c:pt>
                <c:pt idx="430">
                  <c:v>53.2</c:v>
                </c:pt>
                <c:pt idx="431">
                  <c:v>56.9</c:v>
                </c:pt>
                <c:pt idx="432">
                  <c:v>56.4</c:v>
                </c:pt>
                <c:pt idx="433">
                  <c:v>51.5</c:v>
                </c:pt>
                <c:pt idx="434">
                  <c:v>51.6</c:v>
                </c:pt>
                <c:pt idx="435">
                  <c:v>52.1</c:v>
                </c:pt>
                <c:pt idx="436">
                  <c:v>51.7</c:v>
                </c:pt>
                <c:pt idx="437">
                  <c:v>53.8</c:v>
                </c:pt>
                <c:pt idx="438">
                  <c:v>54.8</c:v>
                </c:pt>
                <c:pt idx="439">
                  <c:v>52.9</c:v>
                </c:pt>
                <c:pt idx="440">
                  <c:v>50.2</c:v>
                </c:pt>
                <c:pt idx="441">
                  <c:v>46.2</c:v>
                </c:pt>
                <c:pt idx="442">
                  <c:v>46.6</c:v>
                </c:pt>
                <c:pt idx="443">
                  <c:v>50.8</c:v>
                </c:pt>
                <c:pt idx="444">
                  <c:v>40.4</c:v>
                </c:pt>
                <c:pt idx="445">
                  <c:v>51.7</c:v>
                </c:pt>
                <c:pt idx="446">
                  <c:v>50.5</c:v>
                </c:pt>
                <c:pt idx="447">
                  <c:v>49.5</c:v>
                </c:pt>
                <c:pt idx="448">
                  <c:v>52.8</c:v>
                </c:pt>
                <c:pt idx="449">
                  <c:v>57.3</c:v>
                </c:pt>
                <c:pt idx="450">
                  <c:v>55.4</c:v>
                </c:pt>
                <c:pt idx="451">
                  <c:v>55.1</c:v>
                </c:pt>
                <c:pt idx="452">
                  <c:v>57.3</c:v>
                </c:pt>
                <c:pt idx="453">
                  <c:v>56.3</c:v>
                </c:pt>
                <c:pt idx="454">
                  <c:v>58.7</c:v>
                </c:pt>
                <c:pt idx="455">
                  <c:v>58.1</c:v>
                </c:pt>
                <c:pt idx="456">
                  <c:v>57.7</c:v>
                </c:pt>
                <c:pt idx="457">
                  <c:v>57</c:v>
                </c:pt>
                <c:pt idx="458">
                  <c:v>52.7</c:v>
                </c:pt>
                <c:pt idx="459">
                  <c:v>51.9</c:v>
                </c:pt>
                <c:pt idx="460">
                  <c:v>57.2</c:v>
                </c:pt>
                <c:pt idx="461">
                  <c:v>51.3</c:v>
                </c:pt>
                <c:pt idx="462">
                  <c:v>51.3</c:v>
                </c:pt>
                <c:pt idx="463">
                  <c:v>51.6</c:v>
                </c:pt>
                <c:pt idx="464">
                  <c:v>60.5</c:v>
                </c:pt>
                <c:pt idx="465">
                  <c:v>57.3</c:v>
                </c:pt>
                <c:pt idx="466">
                  <c:v>57.7</c:v>
                </c:pt>
                <c:pt idx="467">
                  <c:v>58.7</c:v>
                </c:pt>
                <c:pt idx="468">
                  <c:v>64.5</c:v>
                </c:pt>
                <c:pt idx="469">
                  <c:v>60.3</c:v>
                </c:pt>
                <c:pt idx="470">
                  <c:v>59.7</c:v>
                </c:pt>
                <c:pt idx="471">
                  <c:v>58.3</c:v>
                </c:pt>
                <c:pt idx="472">
                  <c:v>66.3</c:v>
                </c:pt>
                <c:pt idx="473">
                  <c:v>65</c:v>
                </c:pt>
                <c:pt idx="474">
                  <c:v>65.3</c:v>
                </c:pt>
                <c:pt idx="475">
                  <c:v>61.8</c:v>
                </c:pt>
                <c:pt idx="476">
                  <c:v>63.2</c:v>
                </c:pt>
                <c:pt idx="477">
                  <c:v>71.2</c:v>
                </c:pt>
                <c:pt idx="478">
                  <c:v>69.099999999999994</c:v>
                </c:pt>
                <c:pt idx="479">
                  <c:v>70.7</c:v>
                </c:pt>
                <c:pt idx="480">
                  <c:v>71.3</c:v>
                </c:pt>
                <c:pt idx="481">
                  <c:v>65.900000000000006</c:v>
                </c:pt>
                <c:pt idx="482">
                  <c:v>72.7</c:v>
                </c:pt>
                <c:pt idx="483">
                  <c:v>75.5</c:v>
                </c:pt>
                <c:pt idx="484">
                  <c:v>76.599999999999994</c:v>
                </c:pt>
                <c:pt idx="485">
                  <c:v>59.1</c:v>
                </c:pt>
                <c:pt idx="486">
                  <c:v>71.5</c:v>
                </c:pt>
                <c:pt idx="487">
                  <c:v>73</c:v>
                </c:pt>
                <c:pt idx="488">
                  <c:v>76.900000000000006</c:v>
                </c:pt>
                <c:pt idx="489">
                  <c:v>74.099999999999994</c:v>
                </c:pt>
                <c:pt idx="490">
                  <c:v>76.900000000000006</c:v>
                </c:pt>
                <c:pt idx="491">
                  <c:v>74.099999999999994</c:v>
                </c:pt>
                <c:pt idx="492">
                  <c:v>75.599999999999994</c:v>
                </c:pt>
                <c:pt idx="493">
                  <c:v>78.8</c:v>
                </c:pt>
                <c:pt idx="494">
                  <c:v>79.8</c:v>
                </c:pt>
                <c:pt idx="495">
                  <c:v>80.8</c:v>
                </c:pt>
                <c:pt idx="496">
                  <c:v>78.7</c:v>
                </c:pt>
                <c:pt idx="497" formatCode="General">
                  <c:v>82.9</c:v>
                </c:pt>
                <c:pt idx="498" formatCode="General">
                  <c:v>83.1</c:v>
                </c:pt>
                <c:pt idx="499" formatCode="General">
                  <c:v>78.099999999999994</c:v>
                </c:pt>
                <c:pt idx="500" formatCode="General">
                  <c:v>77.3</c:v>
                </c:pt>
                <c:pt idx="501" formatCode="General">
                  <c:v>82.6</c:v>
                </c:pt>
                <c:pt idx="502" formatCode="General">
                  <c:v>70.2</c:v>
                </c:pt>
                <c:pt idx="503">
                  <c:v>85</c:v>
                </c:pt>
                <c:pt idx="504">
                  <c:v>83.4</c:v>
                </c:pt>
                <c:pt idx="505">
                  <c:v>87.5</c:v>
                </c:pt>
                <c:pt idx="506">
                  <c:v>81</c:v>
                </c:pt>
                <c:pt idx="507">
                  <c:v>80.599999999999994</c:v>
                </c:pt>
                <c:pt idx="508">
                  <c:v>86.6</c:v>
                </c:pt>
                <c:pt idx="509">
                  <c:v>88.7</c:v>
                </c:pt>
                <c:pt idx="510">
                  <c:v>89.9</c:v>
                </c:pt>
                <c:pt idx="511">
                  <c:v>87.9</c:v>
                </c:pt>
                <c:pt idx="512">
                  <c:v>72.7</c:v>
                </c:pt>
                <c:pt idx="513">
                  <c:v>85.2</c:v>
                </c:pt>
                <c:pt idx="514">
                  <c:v>83</c:v>
                </c:pt>
                <c:pt idx="515">
                  <c:v>86.7</c:v>
                </c:pt>
                <c:pt idx="516">
                  <c:v>85</c:v>
                </c:pt>
                <c:pt idx="517">
                  <c:v>85.7</c:v>
                </c:pt>
                <c:pt idx="518">
                  <c:v>85</c:v>
                </c:pt>
                <c:pt idx="519">
                  <c:v>85.5</c:v>
                </c:pt>
                <c:pt idx="520">
                  <c:v>80.400000000000006</c:v>
                </c:pt>
                <c:pt idx="521">
                  <c:v>80.5</c:v>
                </c:pt>
                <c:pt idx="522">
                  <c:v>83.5</c:v>
                </c:pt>
                <c:pt idx="523">
                  <c:v>84.3</c:v>
                </c:pt>
                <c:pt idx="524">
                  <c:v>79.8</c:v>
                </c:pt>
                <c:pt idx="525">
                  <c:v>76.599999999999994</c:v>
                </c:pt>
                <c:pt idx="526">
                  <c:v>72.599999999999994</c:v>
                </c:pt>
                <c:pt idx="527">
                  <c:v>73.7</c:v>
                </c:pt>
                <c:pt idx="528">
                  <c:v>78.2</c:v>
                </c:pt>
                <c:pt idx="529">
                  <c:v>78.5</c:v>
                </c:pt>
                <c:pt idx="530">
                  <c:v>79.599999999999994</c:v>
                </c:pt>
                <c:pt idx="531">
                  <c:v>80.2</c:v>
                </c:pt>
                <c:pt idx="532">
                  <c:v>80.900000000000006</c:v>
                </c:pt>
                <c:pt idx="533">
                  <c:v>73.099999999999994</c:v>
                </c:pt>
                <c:pt idx="534">
                  <c:v>75.3</c:v>
                </c:pt>
                <c:pt idx="535">
                  <c:v>75</c:v>
                </c:pt>
                <c:pt idx="536">
                  <c:v>77.3</c:v>
                </c:pt>
                <c:pt idx="537">
                  <c:v>77.3</c:v>
                </c:pt>
                <c:pt idx="538">
                  <c:v>76.400000000000006</c:v>
                </c:pt>
                <c:pt idx="539">
                  <c:v>77.7</c:v>
                </c:pt>
                <c:pt idx="540">
                  <c:v>76.8</c:v>
                </c:pt>
                <c:pt idx="541">
                  <c:v>77.8</c:v>
                </c:pt>
                <c:pt idx="542">
                  <c:v>79.2</c:v>
                </c:pt>
                <c:pt idx="543">
                  <c:v>74.900000000000006</c:v>
                </c:pt>
                <c:pt idx="544">
                  <c:v>76.400000000000006</c:v>
                </c:pt>
                <c:pt idx="545">
                  <c:v>72.5</c:v>
                </c:pt>
                <c:pt idx="546">
                  <c:v>77.3</c:v>
                </c:pt>
                <c:pt idx="547">
                  <c:v>74.8</c:v>
                </c:pt>
                <c:pt idx="548">
                  <c:v>67.599999999999994</c:v>
                </c:pt>
                <c:pt idx="549">
                  <c:v>63.5</c:v>
                </c:pt>
                <c:pt idx="550">
                  <c:v>60.4</c:v>
                </c:pt>
                <c:pt idx="551">
                  <c:v>62.9</c:v>
                </c:pt>
                <c:pt idx="552">
                  <c:v>61.1</c:v>
                </c:pt>
                <c:pt idx="553">
                  <c:v>61.3</c:v>
                </c:pt>
                <c:pt idx="554">
                  <c:v>62.6</c:v>
                </c:pt>
                <c:pt idx="555">
                  <c:v>63.6</c:v>
                </c:pt>
                <c:pt idx="556">
                  <c:v>67</c:v>
                </c:pt>
                <c:pt idx="557">
                  <c:v>66.400000000000006</c:v>
                </c:pt>
                <c:pt idx="558">
                  <c:v>64.5</c:v>
                </c:pt>
              </c:numCache>
            </c:numRef>
          </c:xVal>
          <c:yVal>
            <c:numRef>
              <c:f>Otter!$Q$151:$Q$1461</c:f>
              <c:numCache>
                <c:formatCode>General</c:formatCode>
                <c:ptCount val="1311"/>
                <c:pt idx="0">
                  <c:v>9.1999999999999993</c:v>
                </c:pt>
                <c:pt idx="1">
                  <c:v>10.6</c:v>
                </c:pt>
                <c:pt idx="2">
                  <c:v>10.5</c:v>
                </c:pt>
                <c:pt idx="3">
                  <c:v>10.8</c:v>
                </c:pt>
                <c:pt idx="4">
                  <c:v>8.1999999999999993</c:v>
                </c:pt>
                <c:pt idx="5">
                  <c:v>8.9</c:v>
                </c:pt>
                <c:pt idx="6">
                  <c:v>9.5</c:v>
                </c:pt>
                <c:pt idx="7">
                  <c:v>8.1999999999999993</c:v>
                </c:pt>
                <c:pt idx="8">
                  <c:v>9.4</c:v>
                </c:pt>
                <c:pt idx="9">
                  <c:v>9.3000000000000007</c:v>
                </c:pt>
                <c:pt idx="10">
                  <c:v>10</c:v>
                </c:pt>
                <c:pt idx="11">
                  <c:v>9.1</c:v>
                </c:pt>
                <c:pt idx="12">
                  <c:v>10.1</c:v>
                </c:pt>
                <c:pt idx="13">
                  <c:v>9.1999999999999993</c:v>
                </c:pt>
                <c:pt idx="14">
                  <c:v>9.4</c:v>
                </c:pt>
                <c:pt idx="15">
                  <c:v>10.6</c:v>
                </c:pt>
                <c:pt idx="16">
                  <c:v>9.1999999999999993</c:v>
                </c:pt>
                <c:pt idx="17">
                  <c:v>10.1</c:v>
                </c:pt>
                <c:pt idx="18" formatCode="0.0">
                  <c:v>9.5</c:v>
                </c:pt>
                <c:pt idx="19">
                  <c:v>8.6</c:v>
                </c:pt>
                <c:pt idx="20">
                  <c:v>8.5</c:v>
                </c:pt>
                <c:pt idx="21">
                  <c:v>9.6999999999999993</c:v>
                </c:pt>
                <c:pt idx="22">
                  <c:v>9.5</c:v>
                </c:pt>
                <c:pt idx="23">
                  <c:v>10.1</c:v>
                </c:pt>
                <c:pt idx="24">
                  <c:v>9.9</c:v>
                </c:pt>
                <c:pt idx="25">
                  <c:v>9.1999999999999993</c:v>
                </c:pt>
                <c:pt idx="26">
                  <c:v>9.9</c:v>
                </c:pt>
                <c:pt idx="27">
                  <c:v>9.6999999999999993</c:v>
                </c:pt>
                <c:pt idx="28">
                  <c:v>9.4</c:v>
                </c:pt>
                <c:pt idx="29">
                  <c:v>8.9</c:v>
                </c:pt>
                <c:pt idx="30">
                  <c:v>8.4</c:v>
                </c:pt>
                <c:pt idx="31">
                  <c:v>8.6</c:v>
                </c:pt>
                <c:pt idx="32">
                  <c:v>8.4</c:v>
                </c:pt>
                <c:pt idx="33">
                  <c:v>8.3000000000000007</c:v>
                </c:pt>
                <c:pt idx="34">
                  <c:v>8.6</c:v>
                </c:pt>
                <c:pt idx="35">
                  <c:v>8.6999999999999993</c:v>
                </c:pt>
                <c:pt idx="36">
                  <c:v>7.8</c:v>
                </c:pt>
                <c:pt idx="37">
                  <c:v>9.3000000000000007</c:v>
                </c:pt>
                <c:pt idx="38">
                  <c:v>8.6999999999999993</c:v>
                </c:pt>
                <c:pt idx="39">
                  <c:v>9.1</c:v>
                </c:pt>
                <c:pt idx="40">
                  <c:v>9.5</c:v>
                </c:pt>
                <c:pt idx="41">
                  <c:v>9.5</c:v>
                </c:pt>
                <c:pt idx="42">
                  <c:v>7.7</c:v>
                </c:pt>
                <c:pt idx="43">
                  <c:v>9.4</c:v>
                </c:pt>
                <c:pt idx="44">
                  <c:v>9.8000000000000007</c:v>
                </c:pt>
                <c:pt idx="45">
                  <c:v>9.1</c:v>
                </c:pt>
                <c:pt idx="46">
                  <c:v>9.3000000000000007</c:v>
                </c:pt>
                <c:pt idx="47">
                  <c:v>9.1999999999999993</c:v>
                </c:pt>
                <c:pt idx="48">
                  <c:v>9.3000000000000007</c:v>
                </c:pt>
                <c:pt idx="49">
                  <c:v>8.6</c:v>
                </c:pt>
                <c:pt idx="50">
                  <c:v>7.7</c:v>
                </c:pt>
                <c:pt idx="51">
                  <c:v>8.6999999999999993</c:v>
                </c:pt>
                <c:pt idx="52">
                  <c:v>8.1999999999999993</c:v>
                </c:pt>
                <c:pt idx="53">
                  <c:v>9.5</c:v>
                </c:pt>
                <c:pt idx="54">
                  <c:v>8.8000000000000007</c:v>
                </c:pt>
                <c:pt idx="55">
                  <c:v>7.7</c:v>
                </c:pt>
                <c:pt idx="56">
                  <c:v>8.5</c:v>
                </c:pt>
                <c:pt idx="57">
                  <c:v>9.1</c:v>
                </c:pt>
                <c:pt idx="58">
                  <c:v>8.4</c:v>
                </c:pt>
                <c:pt idx="59">
                  <c:v>10.4</c:v>
                </c:pt>
                <c:pt idx="60">
                  <c:v>8.9</c:v>
                </c:pt>
                <c:pt idx="61">
                  <c:v>8.5</c:v>
                </c:pt>
                <c:pt idx="62">
                  <c:v>9.6</c:v>
                </c:pt>
                <c:pt idx="63">
                  <c:v>9.4</c:v>
                </c:pt>
                <c:pt idx="64">
                  <c:v>8.5</c:v>
                </c:pt>
                <c:pt idx="65">
                  <c:v>8.4</c:v>
                </c:pt>
                <c:pt idx="66">
                  <c:v>8.8000000000000007</c:v>
                </c:pt>
                <c:pt idx="67">
                  <c:v>8.6999999999999993</c:v>
                </c:pt>
                <c:pt idx="68">
                  <c:v>8.8000000000000007</c:v>
                </c:pt>
                <c:pt idx="69">
                  <c:v>9.9</c:v>
                </c:pt>
                <c:pt idx="70">
                  <c:v>8.1</c:v>
                </c:pt>
                <c:pt idx="71">
                  <c:v>9.3000000000000007</c:v>
                </c:pt>
                <c:pt idx="72">
                  <c:v>9.3000000000000007</c:v>
                </c:pt>
                <c:pt idx="73">
                  <c:v>8.6999999999999993</c:v>
                </c:pt>
                <c:pt idx="74">
                  <c:v>7.8</c:v>
                </c:pt>
                <c:pt idx="75">
                  <c:v>10.3</c:v>
                </c:pt>
                <c:pt idx="76">
                  <c:v>8.6</c:v>
                </c:pt>
                <c:pt idx="77">
                  <c:v>9.9</c:v>
                </c:pt>
                <c:pt idx="78" formatCode="0.0">
                  <c:v>9</c:v>
                </c:pt>
                <c:pt idx="79" formatCode="0.0">
                  <c:v>9.6</c:v>
                </c:pt>
                <c:pt idx="80" formatCode="0.0">
                  <c:v>9.5</c:v>
                </c:pt>
                <c:pt idx="81" formatCode="0.0">
                  <c:v>10.5</c:v>
                </c:pt>
                <c:pt idx="82" formatCode="0.0">
                  <c:v>9.5</c:v>
                </c:pt>
                <c:pt idx="83" formatCode="0.0">
                  <c:v>10</c:v>
                </c:pt>
                <c:pt idx="84" formatCode="0.0">
                  <c:v>9</c:v>
                </c:pt>
                <c:pt idx="85" formatCode="0.0">
                  <c:v>8.9</c:v>
                </c:pt>
                <c:pt idx="86" formatCode="0.0">
                  <c:v>8.3000000000000007</c:v>
                </c:pt>
                <c:pt idx="87" formatCode="0.0">
                  <c:v>9.6</c:v>
                </c:pt>
                <c:pt idx="88" formatCode="0.0">
                  <c:v>10.3</c:v>
                </c:pt>
                <c:pt idx="89" formatCode="0.0">
                  <c:v>9.6999999999999993</c:v>
                </c:pt>
                <c:pt idx="90" formatCode="0.0">
                  <c:v>9.5</c:v>
                </c:pt>
                <c:pt idx="91" formatCode="0.0">
                  <c:v>10.4</c:v>
                </c:pt>
                <c:pt idx="92" formatCode="0.0">
                  <c:v>10.3</c:v>
                </c:pt>
                <c:pt idx="93" formatCode="0.0">
                  <c:v>9.5</c:v>
                </c:pt>
                <c:pt idx="94" formatCode="0.0">
                  <c:v>10.1</c:v>
                </c:pt>
                <c:pt idx="95" formatCode="0.0">
                  <c:v>9.3000000000000007</c:v>
                </c:pt>
                <c:pt idx="96" formatCode="0.0">
                  <c:v>8.1</c:v>
                </c:pt>
                <c:pt idx="97" formatCode="0.0">
                  <c:v>9.8000000000000007</c:v>
                </c:pt>
                <c:pt idx="98" formatCode="0.0">
                  <c:v>9.4</c:v>
                </c:pt>
                <c:pt idx="99" formatCode="0.0">
                  <c:v>10</c:v>
                </c:pt>
                <c:pt idx="100" formatCode="0.0">
                  <c:v>11</c:v>
                </c:pt>
                <c:pt idx="101" formatCode="0.0">
                  <c:v>8.9</c:v>
                </c:pt>
                <c:pt idx="102" formatCode="0.0">
                  <c:v>10.4</c:v>
                </c:pt>
                <c:pt idx="103" formatCode="0.0">
                  <c:v>8.8000000000000007</c:v>
                </c:pt>
                <c:pt idx="104" formatCode="0.0">
                  <c:v>8.9</c:v>
                </c:pt>
                <c:pt idx="105" formatCode="0.0">
                  <c:v>9.4</c:v>
                </c:pt>
                <c:pt idx="106" formatCode="0.0">
                  <c:v>10</c:v>
                </c:pt>
                <c:pt idx="107" formatCode="0.0">
                  <c:v>10.1</c:v>
                </c:pt>
                <c:pt idx="108" formatCode="0.0">
                  <c:v>10.4</c:v>
                </c:pt>
                <c:pt idx="109" formatCode="0.0">
                  <c:v>10.3</c:v>
                </c:pt>
                <c:pt idx="110" formatCode="0.0">
                  <c:v>10.3</c:v>
                </c:pt>
                <c:pt idx="111" formatCode="0.0">
                  <c:v>9.1</c:v>
                </c:pt>
                <c:pt idx="112" formatCode="0.0">
                  <c:v>9.6999999999999993</c:v>
                </c:pt>
                <c:pt idx="113" formatCode="0.0">
                  <c:v>9.5</c:v>
                </c:pt>
                <c:pt idx="114" formatCode="0.0">
                  <c:v>8.4</c:v>
                </c:pt>
                <c:pt idx="115" formatCode="0.0">
                  <c:v>8.4</c:v>
                </c:pt>
                <c:pt idx="116" formatCode="0.0">
                  <c:v>10</c:v>
                </c:pt>
                <c:pt idx="117" formatCode="0.0">
                  <c:v>9.8000000000000007</c:v>
                </c:pt>
                <c:pt idx="118" formatCode="0.0">
                  <c:v>9.5</c:v>
                </c:pt>
                <c:pt idx="119" formatCode="0.0">
                  <c:v>9.5</c:v>
                </c:pt>
                <c:pt idx="120" formatCode="0.0">
                  <c:v>9.9</c:v>
                </c:pt>
                <c:pt idx="121" formatCode="0.0">
                  <c:v>10.1</c:v>
                </c:pt>
                <c:pt idx="122" formatCode="0.0">
                  <c:v>10.3</c:v>
                </c:pt>
                <c:pt idx="123" formatCode="0.0">
                  <c:v>9.9</c:v>
                </c:pt>
                <c:pt idx="124" formatCode="0.0">
                  <c:v>8.6</c:v>
                </c:pt>
                <c:pt idx="125" formatCode="0.0">
                  <c:v>10.199999999999999</c:v>
                </c:pt>
                <c:pt idx="126" formatCode="0.0">
                  <c:v>11.2</c:v>
                </c:pt>
                <c:pt idx="127" formatCode="0.0">
                  <c:v>11.1</c:v>
                </c:pt>
                <c:pt idx="128" formatCode="0.0">
                  <c:v>8.5</c:v>
                </c:pt>
                <c:pt idx="129" formatCode="0.0">
                  <c:v>10.6</c:v>
                </c:pt>
                <c:pt idx="130" formatCode="0.0">
                  <c:v>10</c:v>
                </c:pt>
                <c:pt idx="131" formatCode="0.0">
                  <c:v>9.9</c:v>
                </c:pt>
                <c:pt idx="132" formatCode="0.0">
                  <c:v>10.7</c:v>
                </c:pt>
                <c:pt idx="133" formatCode="0.0">
                  <c:v>9.9</c:v>
                </c:pt>
                <c:pt idx="134" formatCode="0.0">
                  <c:v>10.9</c:v>
                </c:pt>
                <c:pt idx="135" formatCode="0.0">
                  <c:v>10.8</c:v>
                </c:pt>
                <c:pt idx="136" formatCode="0.0">
                  <c:v>9.8000000000000007</c:v>
                </c:pt>
                <c:pt idx="137" formatCode="0.0">
                  <c:v>9.4</c:v>
                </c:pt>
                <c:pt idx="138" formatCode="0.0">
                  <c:v>11.4</c:v>
                </c:pt>
                <c:pt idx="139" formatCode="0.0">
                  <c:v>9.9</c:v>
                </c:pt>
                <c:pt idx="140" formatCode="0.0">
                  <c:v>10.7</c:v>
                </c:pt>
                <c:pt idx="141" formatCode="0.0">
                  <c:v>9.1</c:v>
                </c:pt>
                <c:pt idx="142" formatCode="0.0">
                  <c:v>7.6</c:v>
                </c:pt>
                <c:pt idx="143" formatCode="0.0">
                  <c:v>9.1</c:v>
                </c:pt>
                <c:pt idx="144" formatCode="0.0">
                  <c:v>8.6999999999999993</c:v>
                </c:pt>
                <c:pt idx="145" formatCode="0.0">
                  <c:v>9.5</c:v>
                </c:pt>
                <c:pt idx="146" formatCode="0.0">
                  <c:v>9.5</c:v>
                </c:pt>
                <c:pt idx="147" formatCode="0.0">
                  <c:v>8.3000000000000007</c:v>
                </c:pt>
                <c:pt idx="148" formatCode="0.0">
                  <c:v>8.5</c:v>
                </c:pt>
                <c:pt idx="149" formatCode="0.0">
                  <c:v>8.6999999999999993</c:v>
                </c:pt>
                <c:pt idx="150" formatCode="0.0">
                  <c:v>8.9</c:v>
                </c:pt>
                <c:pt idx="151" formatCode="0.0">
                  <c:v>8.3000000000000007</c:v>
                </c:pt>
                <c:pt idx="152" formatCode="0.0">
                  <c:v>8</c:v>
                </c:pt>
                <c:pt idx="153" formatCode="0.0">
                  <c:v>8.6</c:v>
                </c:pt>
                <c:pt idx="154" formatCode="0.0">
                  <c:v>9.4</c:v>
                </c:pt>
                <c:pt idx="155" formatCode="0.0">
                  <c:v>9.5</c:v>
                </c:pt>
                <c:pt idx="156" formatCode="0.0">
                  <c:v>8</c:v>
                </c:pt>
                <c:pt idx="157" formatCode="0.0">
                  <c:v>9.6999999999999993</c:v>
                </c:pt>
                <c:pt idx="158" formatCode="0.0">
                  <c:v>8.6999999999999993</c:v>
                </c:pt>
                <c:pt idx="159" formatCode="0.0">
                  <c:v>9.3000000000000007</c:v>
                </c:pt>
                <c:pt idx="160" formatCode="0.0">
                  <c:v>9.6999999999999993</c:v>
                </c:pt>
                <c:pt idx="161" formatCode="0.0">
                  <c:v>9.5</c:v>
                </c:pt>
                <c:pt idx="162" formatCode="0.0">
                  <c:v>8.9</c:v>
                </c:pt>
                <c:pt idx="163" formatCode="0.0">
                  <c:v>9.3000000000000007</c:v>
                </c:pt>
                <c:pt idx="164" formatCode="0.0">
                  <c:v>8.6</c:v>
                </c:pt>
                <c:pt idx="165" formatCode="0.0">
                  <c:v>9.6999999999999993</c:v>
                </c:pt>
                <c:pt idx="166" formatCode="0.0">
                  <c:v>8.8000000000000007</c:v>
                </c:pt>
                <c:pt idx="167" formatCode="0.0">
                  <c:v>8</c:v>
                </c:pt>
                <c:pt idx="168" formatCode="0.0">
                  <c:v>8.1</c:v>
                </c:pt>
                <c:pt idx="169" formatCode="0.0">
                  <c:v>9.4</c:v>
                </c:pt>
                <c:pt idx="170" formatCode="0.0">
                  <c:v>8.5</c:v>
                </c:pt>
                <c:pt idx="171" formatCode="0.0">
                  <c:v>8.6</c:v>
                </c:pt>
                <c:pt idx="172" formatCode="0.0">
                  <c:v>9</c:v>
                </c:pt>
                <c:pt idx="173" formatCode="0.0">
                  <c:v>8.6</c:v>
                </c:pt>
                <c:pt idx="174" formatCode="0.0">
                  <c:v>9.4</c:v>
                </c:pt>
                <c:pt idx="175" formatCode="0.0">
                  <c:v>9.1</c:v>
                </c:pt>
                <c:pt idx="176" formatCode="0.0">
                  <c:v>8.5</c:v>
                </c:pt>
                <c:pt idx="177" formatCode="0.0">
                  <c:v>7.3</c:v>
                </c:pt>
                <c:pt idx="178" formatCode="0.0">
                  <c:v>9.6</c:v>
                </c:pt>
                <c:pt idx="179" formatCode="0.0">
                  <c:v>8.3000000000000007</c:v>
                </c:pt>
                <c:pt idx="180" formatCode="0.0">
                  <c:v>7.7</c:v>
                </c:pt>
                <c:pt idx="181" formatCode="0.0">
                  <c:v>8.8000000000000007</c:v>
                </c:pt>
                <c:pt idx="182" formatCode="0.0">
                  <c:v>7.5</c:v>
                </c:pt>
                <c:pt idx="183" formatCode="0.0">
                  <c:v>8.3000000000000007</c:v>
                </c:pt>
                <c:pt idx="184" formatCode="0.0">
                  <c:v>7.7</c:v>
                </c:pt>
                <c:pt idx="185" formatCode="0.0">
                  <c:v>8.4</c:v>
                </c:pt>
                <c:pt idx="186" formatCode="0.0">
                  <c:v>7.9</c:v>
                </c:pt>
                <c:pt idx="187" formatCode="0.0">
                  <c:v>8.4</c:v>
                </c:pt>
                <c:pt idx="188" formatCode="0.0">
                  <c:v>7</c:v>
                </c:pt>
                <c:pt idx="189" formatCode="0.0">
                  <c:v>7.8</c:v>
                </c:pt>
                <c:pt idx="190" formatCode="0.0">
                  <c:v>7.8</c:v>
                </c:pt>
                <c:pt idx="191" formatCode="0.0">
                  <c:v>7.8</c:v>
                </c:pt>
                <c:pt idx="192" formatCode="0.0">
                  <c:v>8.5</c:v>
                </c:pt>
                <c:pt idx="193" formatCode="0.0">
                  <c:v>7.9</c:v>
                </c:pt>
                <c:pt idx="194" formatCode="0.0">
                  <c:v>8.3000000000000007</c:v>
                </c:pt>
                <c:pt idx="195" formatCode="0.0">
                  <c:v>8.3000000000000007</c:v>
                </c:pt>
                <c:pt idx="196">
                  <c:v>8.6</c:v>
                </c:pt>
                <c:pt idx="197">
                  <c:v>9.1</c:v>
                </c:pt>
                <c:pt idx="198">
                  <c:v>8.9</c:v>
                </c:pt>
                <c:pt idx="199">
                  <c:v>9.3000000000000007</c:v>
                </c:pt>
                <c:pt idx="200" formatCode="0.0">
                  <c:v>9</c:v>
                </c:pt>
                <c:pt idx="201" formatCode="0.0">
                  <c:v>8.9</c:v>
                </c:pt>
                <c:pt idx="202" formatCode="0.0">
                  <c:v>8.6</c:v>
                </c:pt>
                <c:pt idx="203" formatCode="0.0">
                  <c:v>8.6</c:v>
                </c:pt>
                <c:pt idx="204" formatCode="0.0">
                  <c:v>9.3000000000000007</c:v>
                </c:pt>
                <c:pt idx="205" formatCode="0.0">
                  <c:v>8.4</c:v>
                </c:pt>
                <c:pt idx="206" formatCode="0.0">
                  <c:v>8.6999999999999993</c:v>
                </c:pt>
                <c:pt idx="207" formatCode="0.0">
                  <c:v>8.1</c:v>
                </c:pt>
                <c:pt idx="208">
                  <c:v>9.5</c:v>
                </c:pt>
                <c:pt idx="209" formatCode="0.0">
                  <c:v>9</c:v>
                </c:pt>
                <c:pt idx="210" formatCode="0.0">
                  <c:v>8.6</c:v>
                </c:pt>
                <c:pt idx="211" formatCode="0.0">
                  <c:v>8.5</c:v>
                </c:pt>
                <c:pt idx="212" formatCode="0.0">
                  <c:v>9.1</c:v>
                </c:pt>
                <c:pt idx="213" formatCode="0.0">
                  <c:v>9.6</c:v>
                </c:pt>
                <c:pt idx="214" formatCode="0.0">
                  <c:v>8.8000000000000007</c:v>
                </c:pt>
                <c:pt idx="215" formatCode="0.0">
                  <c:v>8.1999999999999993</c:v>
                </c:pt>
                <c:pt idx="216" formatCode="0.0">
                  <c:v>7.5</c:v>
                </c:pt>
                <c:pt idx="217" formatCode="0.0">
                  <c:v>8.5</c:v>
                </c:pt>
                <c:pt idx="218" formatCode="0.0">
                  <c:v>8.3000000000000007</c:v>
                </c:pt>
                <c:pt idx="219" formatCode="0.0">
                  <c:v>8.1</c:v>
                </c:pt>
                <c:pt idx="220" formatCode="0.0">
                  <c:v>7.9</c:v>
                </c:pt>
                <c:pt idx="221" formatCode="0.0">
                  <c:v>9.1</c:v>
                </c:pt>
                <c:pt idx="222" formatCode="0.0">
                  <c:v>7.6</c:v>
                </c:pt>
                <c:pt idx="223" formatCode="0.0">
                  <c:v>9.1999999999999993</c:v>
                </c:pt>
                <c:pt idx="224" formatCode="0.0">
                  <c:v>7</c:v>
                </c:pt>
                <c:pt idx="225" formatCode="0.0">
                  <c:v>8.5</c:v>
                </c:pt>
                <c:pt idx="226" formatCode="0.0">
                  <c:v>8.1999999999999993</c:v>
                </c:pt>
                <c:pt idx="227" formatCode="0.0">
                  <c:v>8.6999999999999993</c:v>
                </c:pt>
                <c:pt idx="228" formatCode="0.0">
                  <c:v>8.1</c:v>
                </c:pt>
                <c:pt idx="229" formatCode="0.0">
                  <c:v>7.8</c:v>
                </c:pt>
                <c:pt idx="230" formatCode="0.0">
                  <c:v>8.9</c:v>
                </c:pt>
                <c:pt idx="231" formatCode="0.0">
                  <c:v>7.6</c:v>
                </c:pt>
                <c:pt idx="232" formatCode="0.0">
                  <c:v>7.2</c:v>
                </c:pt>
                <c:pt idx="233" formatCode="0.0">
                  <c:v>9.1</c:v>
                </c:pt>
                <c:pt idx="234">
                  <c:v>8.6</c:v>
                </c:pt>
                <c:pt idx="235" formatCode="0.0">
                  <c:v>7.7</c:v>
                </c:pt>
                <c:pt idx="236" formatCode="0.0">
                  <c:v>7.6</c:v>
                </c:pt>
                <c:pt idx="237" formatCode="0.0">
                  <c:v>7.8</c:v>
                </c:pt>
                <c:pt idx="238" formatCode="0.0">
                  <c:v>7.8</c:v>
                </c:pt>
                <c:pt idx="239" formatCode="0.0">
                  <c:v>8.6</c:v>
                </c:pt>
                <c:pt idx="240" formatCode="0.0">
                  <c:v>8.6</c:v>
                </c:pt>
                <c:pt idx="241">
                  <c:v>9.5</c:v>
                </c:pt>
                <c:pt idx="242" formatCode="0.0">
                  <c:v>8.6</c:v>
                </c:pt>
                <c:pt idx="243" formatCode="0.0">
                  <c:v>8.8000000000000007</c:v>
                </c:pt>
                <c:pt idx="244" formatCode="0.0">
                  <c:v>8.1999999999999993</c:v>
                </c:pt>
                <c:pt idx="245" formatCode="0.0">
                  <c:v>8</c:v>
                </c:pt>
                <c:pt idx="246" formatCode="0.0">
                  <c:v>7.7</c:v>
                </c:pt>
                <c:pt idx="247" formatCode="0.0">
                  <c:v>7</c:v>
                </c:pt>
                <c:pt idx="248" formatCode="0.0">
                  <c:v>8</c:v>
                </c:pt>
                <c:pt idx="249" formatCode="0.0">
                  <c:v>7.9</c:v>
                </c:pt>
                <c:pt idx="250">
                  <c:v>9.3000000000000007</c:v>
                </c:pt>
                <c:pt idx="251" formatCode="0.0">
                  <c:v>8.1</c:v>
                </c:pt>
                <c:pt idx="252" formatCode="0.0">
                  <c:v>8.5</c:v>
                </c:pt>
                <c:pt idx="253" formatCode="0.0">
                  <c:v>8.1999999999999993</c:v>
                </c:pt>
                <c:pt idx="254" formatCode="0.0">
                  <c:v>8.5</c:v>
                </c:pt>
                <c:pt idx="255" formatCode="0.0">
                  <c:v>9.6</c:v>
                </c:pt>
                <c:pt idx="256" formatCode="0.0">
                  <c:v>8.4</c:v>
                </c:pt>
                <c:pt idx="257" formatCode="0.0">
                  <c:v>7.9</c:v>
                </c:pt>
                <c:pt idx="258" formatCode="0.0">
                  <c:v>7.7</c:v>
                </c:pt>
                <c:pt idx="259" formatCode="0.0">
                  <c:v>8.1</c:v>
                </c:pt>
                <c:pt idx="260">
                  <c:v>8.5</c:v>
                </c:pt>
                <c:pt idx="261" formatCode="0.0">
                  <c:v>8.6999999999999993</c:v>
                </c:pt>
                <c:pt idx="262" formatCode="0.0">
                  <c:v>7.2</c:v>
                </c:pt>
                <c:pt idx="263" formatCode="0.0">
                  <c:v>6.5</c:v>
                </c:pt>
                <c:pt idx="264" formatCode="0.0">
                  <c:v>7.4</c:v>
                </c:pt>
                <c:pt idx="265" formatCode="0.0">
                  <c:v>6.7</c:v>
                </c:pt>
                <c:pt idx="266" formatCode="0.0">
                  <c:v>7.1</c:v>
                </c:pt>
                <c:pt idx="267" formatCode="0.0">
                  <c:v>7.1</c:v>
                </c:pt>
                <c:pt idx="268" formatCode="0.0">
                  <c:v>7.1</c:v>
                </c:pt>
                <c:pt idx="269" formatCode="0.0">
                  <c:v>7.9</c:v>
                </c:pt>
                <c:pt idx="270" formatCode="0.0">
                  <c:v>6.4</c:v>
                </c:pt>
                <c:pt idx="271" formatCode="0.0">
                  <c:v>7.4</c:v>
                </c:pt>
                <c:pt idx="272" formatCode="0.0">
                  <c:v>7.1</c:v>
                </c:pt>
                <c:pt idx="273" formatCode="0.0">
                  <c:v>8.1999999999999993</c:v>
                </c:pt>
                <c:pt idx="274" formatCode="0.0">
                  <c:v>7.2</c:v>
                </c:pt>
                <c:pt idx="275" formatCode="0.0">
                  <c:v>6.7</c:v>
                </c:pt>
                <c:pt idx="276" formatCode="0.0">
                  <c:v>6.7</c:v>
                </c:pt>
                <c:pt idx="277" formatCode="0.0">
                  <c:v>7.2</c:v>
                </c:pt>
                <c:pt idx="278" formatCode="0.0">
                  <c:v>7.7</c:v>
                </c:pt>
                <c:pt idx="279" formatCode="0.0">
                  <c:v>8.5</c:v>
                </c:pt>
                <c:pt idx="280" formatCode="0.0">
                  <c:v>7.5</c:v>
                </c:pt>
                <c:pt idx="281" formatCode="0.0">
                  <c:v>7.8</c:v>
                </c:pt>
                <c:pt idx="282" formatCode="0.0">
                  <c:v>7.9</c:v>
                </c:pt>
                <c:pt idx="283" formatCode="0.0">
                  <c:v>8.6</c:v>
                </c:pt>
                <c:pt idx="284" formatCode="0.0">
                  <c:v>7.7</c:v>
                </c:pt>
                <c:pt idx="285" formatCode="0.0">
                  <c:v>7.3</c:v>
                </c:pt>
                <c:pt idx="286" formatCode="0.0">
                  <c:v>7</c:v>
                </c:pt>
                <c:pt idx="287" formatCode="0.0">
                  <c:v>7</c:v>
                </c:pt>
                <c:pt idx="288" formatCode="0.0">
                  <c:v>6.9</c:v>
                </c:pt>
                <c:pt idx="289" formatCode="0.0">
                  <c:v>9.3000000000000007</c:v>
                </c:pt>
                <c:pt idx="290" formatCode="0.0">
                  <c:v>8.4</c:v>
                </c:pt>
                <c:pt idx="291" formatCode="0.0">
                  <c:v>9.3000000000000007</c:v>
                </c:pt>
                <c:pt idx="292" formatCode="0.0">
                  <c:v>8.1999999999999993</c:v>
                </c:pt>
                <c:pt idx="293" formatCode="0.0">
                  <c:v>7.5</c:v>
                </c:pt>
                <c:pt idx="294" formatCode="0.0">
                  <c:v>11</c:v>
                </c:pt>
                <c:pt idx="295" formatCode="0.0">
                  <c:v>7.7</c:v>
                </c:pt>
                <c:pt idx="296" formatCode="0.0">
                  <c:v>7.9</c:v>
                </c:pt>
                <c:pt idx="297" formatCode="0.0">
                  <c:v>8.4</c:v>
                </c:pt>
                <c:pt idx="298" formatCode="0.0">
                  <c:v>9.1</c:v>
                </c:pt>
                <c:pt idx="299" formatCode="0.0">
                  <c:v>7.8</c:v>
                </c:pt>
                <c:pt idx="300" formatCode="0.0">
                  <c:v>8</c:v>
                </c:pt>
                <c:pt idx="301" formatCode="0.0">
                  <c:v>8.1999999999999993</c:v>
                </c:pt>
                <c:pt idx="302" formatCode="0.0">
                  <c:v>9.4</c:v>
                </c:pt>
                <c:pt idx="303" formatCode="0.0">
                  <c:v>8.4</c:v>
                </c:pt>
                <c:pt idx="304" formatCode="0.0">
                  <c:v>8.9</c:v>
                </c:pt>
                <c:pt idx="305" formatCode="0.0">
                  <c:v>9.5</c:v>
                </c:pt>
                <c:pt idx="306" formatCode="0.0">
                  <c:v>8</c:v>
                </c:pt>
                <c:pt idx="307" formatCode="0.0">
                  <c:v>9.4</c:v>
                </c:pt>
                <c:pt idx="308" formatCode="0.0">
                  <c:v>8.1999999999999993</c:v>
                </c:pt>
                <c:pt idx="309" formatCode="0.0">
                  <c:v>8.1999999999999993</c:v>
                </c:pt>
                <c:pt idx="310" formatCode="0.0">
                  <c:v>9</c:v>
                </c:pt>
                <c:pt idx="311" formatCode="0.0">
                  <c:v>8.9</c:v>
                </c:pt>
                <c:pt idx="312" formatCode="0.0">
                  <c:v>7.8</c:v>
                </c:pt>
                <c:pt idx="313" formatCode="0.0">
                  <c:v>9.1</c:v>
                </c:pt>
                <c:pt idx="314" formatCode="0.0">
                  <c:v>7.6</c:v>
                </c:pt>
                <c:pt idx="315" formatCode="0.0">
                  <c:v>9.1</c:v>
                </c:pt>
                <c:pt idx="316" formatCode="0.0">
                  <c:v>8.8000000000000007</c:v>
                </c:pt>
                <c:pt idx="317" formatCode="0.0">
                  <c:v>8.3000000000000007</c:v>
                </c:pt>
                <c:pt idx="318" formatCode="0.0">
                  <c:v>8</c:v>
                </c:pt>
                <c:pt idx="319" formatCode="0.0">
                  <c:v>8.3000000000000007</c:v>
                </c:pt>
                <c:pt idx="320" formatCode="0.0">
                  <c:v>8.8000000000000007</c:v>
                </c:pt>
                <c:pt idx="321" formatCode="0.0">
                  <c:v>9</c:v>
                </c:pt>
                <c:pt idx="322" formatCode="0.0">
                  <c:v>9.3000000000000007</c:v>
                </c:pt>
                <c:pt idx="323" formatCode="0.0">
                  <c:v>9.5</c:v>
                </c:pt>
                <c:pt idx="324" formatCode="0.0">
                  <c:v>7.2</c:v>
                </c:pt>
                <c:pt idx="325" formatCode="0.0">
                  <c:v>11.2</c:v>
                </c:pt>
                <c:pt idx="326" formatCode="0.0">
                  <c:v>8.4</c:v>
                </c:pt>
                <c:pt idx="327" formatCode="0.0">
                  <c:v>8.1999999999999993</c:v>
                </c:pt>
                <c:pt idx="328" formatCode="0.0">
                  <c:v>8.4</c:v>
                </c:pt>
                <c:pt idx="329" formatCode="0.0">
                  <c:v>11</c:v>
                </c:pt>
                <c:pt idx="330" formatCode="0.0">
                  <c:v>7.9</c:v>
                </c:pt>
                <c:pt idx="331" formatCode="0.0">
                  <c:v>10.5</c:v>
                </c:pt>
                <c:pt idx="332" formatCode="0.0">
                  <c:v>8.1999999999999993</c:v>
                </c:pt>
                <c:pt idx="333" formatCode="0.0">
                  <c:v>8.9</c:v>
                </c:pt>
                <c:pt idx="334" formatCode="0.0">
                  <c:v>10.199999999999999</c:v>
                </c:pt>
                <c:pt idx="335" formatCode="0.0">
                  <c:v>8.8000000000000007</c:v>
                </c:pt>
                <c:pt idx="336" formatCode="0.0">
                  <c:v>8.4</c:v>
                </c:pt>
                <c:pt idx="337" formatCode="0.0">
                  <c:v>8</c:v>
                </c:pt>
                <c:pt idx="338" formatCode="0.0">
                  <c:v>8.1999999999999993</c:v>
                </c:pt>
                <c:pt idx="339" formatCode="0.0">
                  <c:v>10.7</c:v>
                </c:pt>
                <c:pt idx="340" formatCode="0.0">
                  <c:v>7.7</c:v>
                </c:pt>
                <c:pt idx="341" formatCode="0.0">
                  <c:v>8.1999999999999993</c:v>
                </c:pt>
                <c:pt idx="342" formatCode="0.0">
                  <c:v>8.1999999999999993</c:v>
                </c:pt>
                <c:pt idx="343" formatCode="0.0">
                  <c:v>12.2</c:v>
                </c:pt>
                <c:pt idx="344" formatCode="0.0">
                  <c:v>9.1999999999999993</c:v>
                </c:pt>
                <c:pt idx="345" formatCode="0.0">
                  <c:v>9.4</c:v>
                </c:pt>
                <c:pt idx="346" formatCode="0.0">
                  <c:v>9.6</c:v>
                </c:pt>
                <c:pt idx="347" formatCode="0.0">
                  <c:v>9</c:v>
                </c:pt>
                <c:pt idx="348" formatCode="0.0">
                  <c:v>8</c:v>
                </c:pt>
                <c:pt idx="349" formatCode="0.0">
                  <c:v>9.1</c:v>
                </c:pt>
                <c:pt idx="350" formatCode="0.0">
                  <c:v>7.6</c:v>
                </c:pt>
                <c:pt idx="351" formatCode="0.0">
                  <c:v>9.5</c:v>
                </c:pt>
                <c:pt idx="352" formatCode="0.0">
                  <c:v>8</c:v>
                </c:pt>
                <c:pt idx="353" formatCode="0.0">
                  <c:v>10.3</c:v>
                </c:pt>
                <c:pt idx="354" formatCode="0.0">
                  <c:v>8.6999999999999993</c:v>
                </c:pt>
                <c:pt idx="355" formatCode="0.0">
                  <c:v>8.9</c:v>
                </c:pt>
                <c:pt idx="356" formatCode="0.0">
                  <c:v>9.9</c:v>
                </c:pt>
                <c:pt idx="357" formatCode="0.0">
                  <c:v>8.9</c:v>
                </c:pt>
                <c:pt idx="358" formatCode="0.0">
                  <c:v>9.9</c:v>
                </c:pt>
                <c:pt idx="359" formatCode="0.0">
                  <c:v>9.8000000000000007</c:v>
                </c:pt>
                <c:pt idx="360" formatCode="0.0">
                  <c:v>7.8</c:v>
                </c:pt>
                <c:pt idx="361" formatCode="0.0">
                  <c:v>8.1999999999999993</c:v>
                </c:pt>
                <c:pt idx="362" formatCode="0.0">
                  <c:v>7.6</c:v>
                </c:pt>
                <c:pt idx="363" formatCode="0.0">
                  <c:v>7.7</c:v>
                </c:pt>
                <c:pt idx="364" formatCode="0.0">
                  <c:v>10.1</c:v>
                </c:pt>
                <c:pt idx="365" formatCode="0.0">
                  <c:v>8.8000000000000007</c:v>
                </c:pt>
                <c:pt idx="366" formatCode="0.0">
                  <c:v>10</c:v>
                </c:pt>
                <c:pt idx="367" formatCode="0.0">
                  <c:v>9.1999999999999993</c:v>
                </c:pt>
                <c:pt idx="368" formatCode="0.0">
                  <c:v>7.7</c:v>
                </c:pt>
                <c:pt idx="369" formatCode="0.0">
                  <c:v>10.5</c:v>
                </c:pt>
                <c:pt idx="370" formatCode="0.0">
                  <c:v>8.6999999999999993</c:v>
                </c:pt>
                <c:pt idx="371" formatCode="0.0">
                  <c:v>8.9</c:v>
                </c:pt>
                <c:pt idx="372" formatCode="0.0">
                  <c:v>9.6</c:v>
                </c:pt>
                <c:pt idx="373" formatCode="0.0">
                  <c:v>12.3</c:v>
                </c:pt>
                <c:pt idx="374" formatCode="0.0">
                  <c:v>10.4</c:v>
                </c:pt>
                <c:pt idx="375" formatCode="0.0">
                  <c:v>10.9</c:v>
                </c:pt>
                <c:pt idx="376" formatCode="0.0">
                  <c:v>10.9</c:v>
                </c:pt>
                <c:pt idx="377" formatCode="0.0">
                  <c:v>12.4</c:v>
                </c:pt>
                <c:pt idx="378" formatCode="0.0">
                  <c:v>10.5</c:v>
                </c:pt>
                <c:pt idx="379" formatCode="0.0">
                  <c:v>11.9</c:v>
                </c:pt>
                <c:pt idx="380" formatCode="0.0">
                  <c:v>9.3000000000000007</c:v>
                </c:pt>
                <c:pt idx="381" formatCode="0.0">
                  <c:v>9.3000000000000007</c:v>
                </c:pt>
                <c:pt idx="382" formatCode="0.0">
                  <c:v>8.1999999999999993</c:v>
                </c:pt>
                <c:pt idx="383" formatCode="0.0">
                  <c:v>8.9</c:v>
                </c:pt>
                <c:pt idx="384" formatCode="0.0">
                  <c:v>8.5</c:v>
                </c:pt>
                <c:pt idx="385" formatCode="0.0">
                  <c:v>9.6</c:v>
                </c:pt>
                <c:pt idx="386" formatCode="0.0">
                  <c:v>8.8000000000000007</c:v>
                </c:pt>
                <c:pt idx="387" formatCode="0.0">
                  <c:v>9.5</c:v>
                </c:pt>
                <c:pt idx="388" formatCode="0.0">
                  <c:v>10</c:v>
                </c:pt>
                <c:pt idx="389" formatCode="0.0">
                  <c:v>9.9</c:v>
                </c:pt>
                <c:pt idx="390" formatCode="0.0">
                  <c:v>9.5</c:v>
                </c:pt>
                <c:pt idx="391" formatCode="0.0">
                  <c:v>9.6999999999999993</c:v>
                </c:pt>
                <c:pt idx="392" formatCode="0.0">
                  <c:v>10.199999999999999</c:v>
                </c:pt>
                <c:pt idx="393" formatCode="0.0">
                  <c:v>9.8000000000000007</c:v>
                </c:pt>
                <c:pt idx="394" formatCode="0.0">
                  <c:v>9</c:v>
                </c:pt>
                <c:pt idx="395" formatCode="0.0">
                  <c:v>10.5</c:v>
                </c:pt>
                <c:pt idx="396" formatCode="0.0">
                  <c:v>11.7</c:v>
                </c:pt>
                <c:pt idx="397" formatCode="0.0">
                  <c:v>12.7</c:v>
                </c:pt>
                <c:pt idx="398" formatCode="0.0">
                  <c:v>10</c:v>
                </c:pt>
                <c:pt idx="399" formatCode="0.0">
                  <c:v>11.5</c:v>
                </c:pt>
                <c:pt idx="400" formatCode="0.0">
                  <c:v>9.6</c:v>
                </c:pt>
                <c:pt idx="401" formatCode="0.0">
                  <c:v>9.8000000000000007</c:v>
                </c:pt>
                <c:pt idx="402" formatCode="0.0">
                  <c:v>9.5</c:v>
                </c:pt>
                <c:pt idx="403" formatCode="0.0">
                  <c:v>10.7</c:v>
                </c:pt>
                <c:pt idx="404" formatCode="0.0">
                  <c:v>11.5</c:v>
                </c:pt>
                <c:pt idx="405" formatCode="0.0">
                  <c:v>12.4</c:v>
                </c:pt>
                <c:pt idx="406" formatCode="0.0">
                  <c:v>12</c:v>
                </c:pt>
                <c:pt idx="407" formatCode="0.0">
                  <c:v>12.1</c:v>
                </c:pt>
                <c:pt idx="408" formatCode="0.0">
                  <c:v>12</c:v>
                </c:pt>
                <c:pt idx="409" formatCode="0.0">
                  <c:v>12.3</c:v>
                </c:pt>
                <c:pt idx="410" formatCode="0.0">
                  <c:v>12.2</c:v>
                </c:pt>
                <c:pt idx="411" formatCode="0.0">
                  <c:v>11.5</c:v>
                </c:pt>
                <c:pt idx="412" formatCode="0.0">
                  <c:v>11.7</c:v>
                </c:pt>
                <c:pt idx="413" formatCode="0.0">
                  <c:v>11.7</c:v>
                </c:pt>
                <c:pt idx="414" formatCode="0.0">
                  <c:v>11.8</c:v>
                </c:pt>
                <c:pt idx="415" formatCode="0.0">
                  <c:v>12.3</c:v>
                </c:pt>
                <c:pt idx="416" formatCode="0.0">
                  <c:v>12.3</c:v>
                </c:pt>
                <c:pt idx="417" formatCode="0.0">
                  <c:v>11.4</c:v>
                </c:pt>
                <c:pt idx="418" formatCode="0.0">
                  <c:v>10.3</c:v>
                </c:pt>
                <c:pt idx="419" formatCode="0.0">
                  <c:v>9.6</c:v>
                </c:pt>
                <c:pt idx="420" formatCode="0.0">
                  <c:v>9.6999999999999993</c:v>
                </c:pt>
                <c:pt idx="421" formatCode="0.0">
                  <c:v>10.9</c:v>
                </c:pt>
                <c:pt idx="422" formatCode="0.0">
                  <c:v>10.3</c:v>
                </c:pt>
                <c:pt idx="423" formatCode="0.0">
                  <c:v>10.8</c:v>
                </c:pt>
                <c:pt idx="424" formatCode="0.0">
                  <c:v>11.3</c:v>
                </c:pt>
                <c:pt idx="425" formatCode="0.0">
                  <c:v>10.9</c:v>
                </c:pt>
                <c:pt idx="426" formatCode="0.0">
                  <c:v>10.5</c:v>
                </c:pt>
                <c:pt idx="427" formatCode="0.0">
                  <c:v>10.3</c:v>
                </c:pt>
                <c:pt idx="428" formatCode="0.0">
                  <c:v>11</c:v>
                </c:pt>
                <c:pt idx="429" formatCode="0.0">
                  <c:v>9.8000000000000007</c:v>
                </c:pt>
                <c:pt idx="430" formatCode="0.0">
                  <c:v>10.3</c:v>
                </c:pt>
                <c:pt idx="431" formatCode="0.0">
                  <c:v>10.5</c:v>
                </c:pt>
                <c:pt idx="432" formatCode="0.0">
                  <c:v>11.6</c:v>
                </c:pt>
                <c:pt idx="433" formatCode="0.0">
                  <c:v>11.5</c:v>
                </c:pt>
                <c:pt idx="434" formatCode="0.0">
                  <c:v>11.2</c:v>
                </c:pt>
                <c:pt idx="435" formatCode="0.0">
                  <c:v>11.5</c:v>
                </c:pt>
                <c:pt idx="436" formatCode="0.0">
                  <c:v>10.5</c:v>
                </c:pt>
                <c:pt idx="437" formatCode="0.0">
                  <c:v>10.7</c:v>
                </c:pt>
                <c:pt idx="438" formatCode="0.0">
                  <c:v>10.5</c:v>
                </c:pt>
                <c:pt idx="439" formatCode="0.0">
                  <c:v>10.8</c:v>
                </c:pt>
                <c:pt idx="440" formatCode="0.0">
                  <c:v>10.5</c:v>
                </c:pt>
                <c:pt idx="441" formatCode="0.0">
                  <c:v>11.3</c:v>
                </c:pt>
                <c:pt idx="442" formatCode="0.0">
                  <c:v>11.4</c:v>
                </c:pt>
                <c:pt idx="443" formatCode="0.0">
                  <c:v>11.6</c:v>
                </c:pt>
                <c:pt idx="444" formatCode="0.0">
                  <c:v>11.4</c:v>
                </c:pt>
                <c:pt idx="445" formatCode="0.0">
                  <c:v>12.2</c:v>
                </c:pt>
                <c:pt idx="446" formatCode="0.0">
                  <c:v>11.4</c:v>
                </c:pt>
                <c:pt idx="447" formatCode="0.0">
                  <c:v>10.5</c:v>
                </c:pt>
                <c:pt idx="448" formatCode="0.0">
                  <c:v>10</c:v>
                </c:pt>
                <c:pt idx="449" formatCode="0.0">
                  <c:v>9.5</c:v>
                </c:pt>
                <c:pt idx="450" formatCode="0.0">
                  <c:v>9.6</c:v>
                </c:pt>
                <c:pt idx="451" formatCode="0.0">
                  <c:v>11</c:v>
                </c:pt>
                <c:pt idx="452" formatCode="0.0">
                  <c:v>10.4</c:v>
                </c:pt>
                <c:pt idx="453" formatCode="0.0">
                  <c:v>9.1</c:v>
                </c:pt>
                <c:pt idx="454" formatCode="0.0">
                  <c:v>10.3</c:v>
                </c:pt>
                <c:pt idx="455" formatCode="0.0">
                  <c:v>10.5</c:v>
                </c:pt>
                <c:pt idx="456" formatCode="0.0">
                  <c:v>10.8</c:v>
                </c:pt>
                <c:pt idx="457" formatCode="0.0">
                  <c:v>10.199999999999999</c:v>
                </c:pt>
                <c:pt idx="458" formatCode="0.0">
                  <c:v>11</c:v>
                </c:pt>
                <c:pt idx="459" formatCode="0.0">
                  <c:v>9.8000000000000007</c:v>
                </c:pt>
                <c:pt idx="460" formatCode="0.0">
                  <c:v>11.1</c:v>
                </c:pt>
                <c:pt idx="461" formatCode="0.0">
                  <c:v>11.4</c:v>
                </c:pt>
                <c:pt idx="462" formatCode="0.0">
                  <c:v>11.4</c:v>
                </c:pt>
                <c:pt idx="463" formatCode="0.0">
                  <c:v>11.6</c:v>
                </c:pt>
                <c:pt idx="464" formatCode="0.0">
                  <c:v>11.9</c:v>
                </c:pt>
                <c:pt idx="465" formatCode="0.0">
                  <c:v>12.1</c:v>
                </c:pt>
                <c:pt idx="466" formatCode="0.0">
                  <c:v>10.199999999999999</c:v>
                </c:pt>
                <c:pt idx="467" formatCode="0.0">
                  <c:v>11.8</c:v>
                </c:pt>
                <c:pt idx="468" formatCode="0.0">
                  <c:v>9.6999999999999993</c:v>
                </c:pt>
                <c:pt idx="469" formatCode="0.0">
                  <c:v>9.1999999999999993</c:v>
                </c:pt>
                <c:pt idx="470" formatCode="0.0">
                  <c:v>12</c:v>
                </c:pt>
                <c:pt idx="471" formatCode="0.0">
                  <c:v>10.5</c:v>
                </c:pt>
                <c:pt idx="472" formatCode="0.0">
                  <c:v>10.8</c:v>
                </c:pt>
                <c:pt idx="473" formatCode="0.0">
                  <c:v>11</c:v>
                </c:pt>
                <c:pt idx="474" formatCode="0.0">
                  <c:v>10.7</c:v>
                </c:pt>
                <c:pt idx="475" formatCode="0.0">
                  <c:v>10.1</c:v>
                </c:pt>
                <c:pt idx="476" formatCode="0.0">
                  <c:v>10.5</c:v>
                </c:pt>
                <c:pt idx="477" formatCode="0.0">
                  <c:v>10.5</c:v>
                </c:pt>
                <c:pt idx="478" formatCode="0.0">
                  <c:v>10.9</c:v>
                </c:pt>
                <c:pt idx="479" formatCode="0.0">
                  <c:v>10.5</c:v>
                </c:pt>
                <c:pt idx="480" formatCode="0.0">
                  <c:v>10.5</c:v>
                </c:pt>
                <c:pt idx="481" formatCode="0.0">
                  <c:v>9</c:v>
                </c:pt>
                <c:pt idx="482" formatCode="0.0">
                  <c:v>10.3</c:v>
                </c:pt>
                <c:pt idx="483" formatCode="0.0">
                  <c:v>9.4</c:v>
                </c:pt>
                <c:pt idx="484" formatCode="0.0">
                  <c:v>11.1</c:v>
                </c:pt>
                <c:pt idx="485" formatCode="0.0">
                  <c:v>10.9</c:v>
                </c:pt>
                <c:pt idx="486" formatCode="0.0">
                  <c:v>11.5</c:v>
                </c:pt>
                <c:pt idx="487" formatCode="0.0">
                  <c:v>9.4</c:v>
                </c:pt>
                <c:pt idx="488" formatCode="0.0">
                  <c:v>8.1999999999999993</c:v>
                </c:pt>
                <c:pt idx="489" formatCode="0.0">
                  <c:v>9.4</c:v>
                </c:pt>
                <c:pt idx="490" formatCode="0.0">
                  <c:v>10.4</c:v>
                </c:pt>
                <c:pt idx="491" formatCode="0.0">
                  <c:v>8.3000000000000007</c:v>
                </c:pt>
                <c:pt idx="492" formatCode="0.0">
                  <c:v>8.5</c:v>
                </c:pt>
                <c:pt idx="493" formatCode="0.0">
                  <c:v>8.5</c:v>
                </c:pt>
                <c:pt idx="494" formatCode="0.0">
                  <c:v>9.5</c:v>
                </c:pt>
                <c:pt idx="495" formatCode="0.0">
                  <c:v>8.1</c:v>
                </c:pt>
                <c:pt idx="496" formatCode="0.0">
                  <c:v>9.3000000000000007</c:v>
                </c:pt>
                <c:pt idx="497">
                  <c:v>7.9</c:v>
                </c:pt>
                <c:pt idx="498">
                  <c:v>9.4</c:v>
                </c:pt>
                <c:pt idx="499">
                  <c:v>7.8</c:v>
                </c:pt>
                <c:pt idx="500">
                  <c:v>8.1999999999999993</c:v>
                </c:pt>
                <c:pt idx="501">
                  <c:v>7.3</c:v>
                </c:pt>
                <c:pt idx="502">
                  <c:v>8.1</c:v>
                </c:pt>
                <c:pt idx="503">
                  <c:v>8.1</c:v>
                </c:pt>
                <c:pt idx="504">
                  <c:v>7.5</c:v>
                </c:pt>
                <c:pt idx="505">
                  <c:v>8.8000000000000007</c:v>
                </c:pt>
                <c:pt idx="506">
                  <c:v>8.1</c:v>
                </c:pt>
                <c:pt idx="507">
                  <c:v>7.5</c:v>
                </c:pt>
                <c:pt idx="508">
                  <c:v>8.9</c:v>
                </c:pt>
                <c:pt idx="509">
                  <c:v>8.6999999999999993</c:v>
                </c:pt>
                <c:pt idx="510">
                  <c:v>9.3000000000000007</c:v>
                </c:pt>
                <c:pt idx="511">
                  <c:v>7.2</c:v>
                </c:pt>
                <c:pt idx="512" formatCode="0.0">
                  <c:v>10</c:v>
                </c:pt>
                <c:pt idx="513" formatCode="0.0">
                  <c:v>7.5</c:v>
                </c:pt>
                <c:pt idx="514">
                  <c:v>8.4</c:v>
                </c:pt>
                <c:pt idx="515" formatCode="0.0">
                  <c:v>9.5</c:v>
                </c:pt>
                <c:pt idx="516" formatCode="0.0">
                  <c:v>9.9</c:v>
                </c:pt>
                <c:pt idx="517" formatCode="0.0">
                  <c:v>9.6999999999999993</c:v>
                </c:pt>
                <c:pt idx="518" formatCode="0.0">
                  <c:v>8.8000000000000007</c:v>
                </c:pt>
                <c:pt idx="519" formatCode="0.0">
                  <c:v>9.1999999999999993</c:v>
                </c:pt>
                <c:pt idx="520" formatCode="0.0">
                  <c:v>8.8000000000000007</c:v>
                </c:pt>
                <c:pt idx="521" formatCode="0.0">
                  <c:v>8.1999999999999993</c:v>
                </c:pt>
                <c:pt idx="522" formatCode="0.0">
                  <c:v>9.1999999999999993</c:v>
                </c:pt>
                <c:pt idx="523" formatCode="0.0">
                  <c:v>9</c:v>
                </c:pt>
                <c:pt idx="524" formatCode="0.0">
                  <c:v>6.8</c:v>
                </c:pt>
                <c:pt idx="525" formatCode="0.0">
                  <c:v>8.4</c:v>
                </c:pt>
                <c:pt idx="526" formatCode="0.0">
                  <c:v>8.4</c:v>
                </c:pt>
                <c:pt idx="527" formatCode="0.0">
                  <c:v>8.3000000000000007</c:v>
                </c:pt>
                <c:pt idx="528" formatCode="0.0">
                  <c:v>9.4</c:v>
                </c:pt>
                <c:pt idx="529" formatCode="0.0">
                  <c:v>7.5</c:v>
                </c:pt>
                <c:pt idx="530" formatCode="0.0">
                  <c:v>7.9</c:v>
                </c:pt>
                <c:pt idx="531" formatCode="0.0">
                  <c:v>10</c:v>
                </c:pt>
                <c:pt idx="532" formatCode="0.0">
                  <c:v>8.1999999999999993</c:v>
                </c:pt>
                <c:pt idx="533" formatCode="0.0">
                  <c:v>9</c:v>
                </c:pt>
                <c:pt idx="534" formatCode="0.0">
                  <c:v>8.3000000000000007</c:v>
                </c:pt>
                <c:pt idx="535" formatCode="0.0">
                  <c:v>10.199999999999999</c:v>
                </c:pt>
                <c:pt idx="536" formatCode="0.0">
                  <c:v>8.9</c:v>
                </c:pt>
                <c:pt idx="537" formatCode="0.0">
                  <c:v>9.4</c:v>
                </c:pt>
                <c:pt idx="538" formatCode="0.0">
                  <c:v>7.8</c:v>
                </c:pt>
                <c:pt idx="539" formatCode="0.0">
                  <c:v>7.9</c:v>
                </c:pt>
                <c:pt idx="540" formatCode="0.0">
                  <c:v>7.2</c:v>
                </c:pt>
                <c:pt idx="541" formatCode="0.0">
                  <c:v>7.7</c:v>
                </c:pt>
                <c:pt idx="542" formatCode="0.0">
                  <c:v>10.1</c:v>
                </c:pt>
                <c:pt idx="543" formatCode="0.0">
                  <c:v>10.1</c:v>
                </c:pt>
                <c:pt idx="544" formatCode="0.0">
                  <c:v>10.199999999999999</c:v>
                </c:pt>
                <c:pt idx="545" formatCode="0.0">
                  <c:v>8.5</c:v>
                </c:pt>
                <c:pt idx="546" formatCode="0.0">
                  <c:v>7.8</c:v>
                </c:pt>
                <c:pt idx="547" formatCode="0.0">
                  <c:v>10.1</c:v>
                </c:pt>
                <c:pt idx="548" formatCode="0.0">
                  <c:v>8.3000000000000007</c:v>
                </c:pt>
                <c:pt idx="549" formatCode="0.0">
                  <c:v>9.1</c:v>
                </c:pt>
                <c:pt idx="550" formatCode="0.0">
                  <c:v>9.9</c:v>
                </c:pt>
                <c:pt idx="551" formatCode="0.0">
                  <c:v>7.6</c:v>
                </c:pt>
                <c:pt idx="552" formatCode="0.0">
                  <c:v>8.6999999999999993</c:v>
                </c:pt>
                <c:pt idx="553" formatCode="0.0">
                  <c:v>11.9</c:v>
                </c:pt>
                <c:pt idx="554" formatCode="0.0">
                  <c:v>12</c:v>
                </c:pt>
                <c:pt idx="555" formatCode="0.0">
                  <c:v>10.4</c:v>
                </c:pt>
                <c:pt idx="556" formatCode="0.0">
                  <c:v>9.9</c:v>
                </c:pt>
                <c:pt idx="557" formatCode="0.0">
                  <c:v>9.8000000000000007</c:v>
                </c:pt>
                <c:pt idx="558" formatCode="0.0">
                  <c:v>9.6999999999999993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09-4B5B-A2F4-9974E0C9E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3157168"/>
        <c:axId val="553155200"/>
      </c:scatterChart>
      <c:valAx>
        <c:axId val="553157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3155200"/>
        <c:crosses val="autoZero"/>
        <c:crossBetween val="midCat"/>
      </c:valAx>
      <c:valAx>
        <c:axId val="553155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31571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FF0000"/>
                </a:solidFill>
              </a:rPr>
              <a:t>Air Temp </a:t>
            </a:r>
            <a:r>
              <a:rPr lang="en-US">
                <a:solidFill>
                  <a:schemeClr val="tx1"/>
                </a:solidFill>
              </a:rPr>
              <a:t>vs </a:t>
            </a:r>
            <a:r>
              <a:rPr lang="en-US">
                <a:solidFill>
                  <a:srgbClr val="0070C0"/>
                </a:solidFill>
              </a:rPr>
              <a:t>Water Temp</a:t>
            </a:r>
          </a:p>
        </c:rich>
      </c:tx>
      <c:overlay val="0"/>
      <c:spPr>
        <a:noFill/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FF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Water Temp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Otter!$A$12:$A$1307</c:f>
              <c:numCache>
                <c:formatCode>[$-F800]dddd\,\ mmmm\ dd\,\ yyyy</c:formatCode>
                <c:ptCount val="1296"/>
                <c:pt idx="0">
                  <c:v>42797</c:v>
                </c:pt>
                <c:pt idx="1">
                  <c:v>42798</c:v>
                </c:pt>
                <c:pt idx="2">
                  <c:v>42799</c:v>
                </c:pt>
                <c:pt idx="3">
                  <c:v>42800</c:v>
                </c:pt>
                <c:pt idx="4">
                  <c:v>42800</c:v>
                </c:pt>
                <c:pt idx="5">
                  <c:v>42802</c:v>
                </c:pt>
                <c:pt idx="6">
                  <c:v>42803</c:v>
                </c:pt>
                <c:pt idx="7">
                  <c:v>42803</c:v>
                </c:pt>
                <c:pt idx="8">
                  <c:v>42803</c:v>
                </c:pt>
                <c:pt idx="9">
                  <c:v>42803</c:v>
                </c:pt>
                <c:pt idx="10">
                  <c:v>42804</c:v>
                </c:pt>
                <c:pt idx="11">
                  <c:v>42805</c:v>
                </c:pt>
                <c:pt idx="12">
                  <c:v>42805</c:v>
                </c:pt>
                <c:pt idx="13">
                  <c:v>42805</c:v>
                </c:pt>
                <c:pt idx="14">
                  <c:v>42806</c:v>
                </c:pt>
                <c:pt idx="15">
                  <c:v>42806</c:v>
                </c:pt>
                <c:pt idx="16">
                  <c:v>42806</c:v>
                </c:pt>
                <c:pt idx="17">
                  <c:v>42807</c:v>
                </c:pt>
                <c:pt idx="18">
                  <c:v>42807</c:v>
                </c:pt>
                <c:pt idx="19">
                  <c:v>42807</c:v>
                </c:pt>
                <c:pt idx="20">
                  <c:v>42808</c:v>
                </c:pt>
                <c:pt idx="21">
                  <c:v>42808</c:v>
                </c:pt>
                <c:pt idx="22">
                  <c:v>42809</c:v>
                </c:pt>
                <c:pt idx="23">
                  <c:v>42809</c:v>
                </c:pt>
                <c:pt idx="24">
                  <c:v>42809</c:v>
                </c:pt>
                <c:pt idx="25">
                  <c:v>42810</c:v>
                </c:pt>
                <c:pt idx="26">
                  <c:v>42810</c:v>
                </c:pt>
                <c:pt idx="27">
                  <c:v>42810</c:v>
                </c:pt>
                <c:pt idx="28">
                  <c:v>42811</c:v>
                </c:pt>
                <c:pt idx="29">
                  <c:v>42811</c:v>
                </c:pt>
                <c:pt idx="30">
                  <c:v>42812</c:v>
                </c:pt>
                <c:pt idx="31">
                  <c:v>42812</c:v>
                </c:pt>
                <c:pt idx="32">
                  <c:v>42813</c:v>
                </c:pt>
                <c:pt idx="33">
                  <c:v>42813</c:v>
                </c:pt>
                <c:pt idx="34">
                  <c:v>42813</c:v>
                </c:pt>
                <c:pt idx="35">
                  <c:v>42814</c:v>
                </c:pt>
                <c:pt idx="36">
                  <c:v>42814</c:v>
                </c:pt>
                <c:pt idx="37">
                  <c:v>42814</c:v>
                </c:pt>
                <c:pt idx="38">
                  <c:v>42815</c:v>
                </c:pt>
                <c:pt idx="39">
                  <c:v>42815</c:v>
                </c:pt>
                <c:pt idx="40">
                  <c:v>42815</c:v>
                </c:pt>
                <c:pt idx="41">
                  <c:v>42816</c:v>
                </c:pt>
                <c:pt idx="42">
                  <c:v>42816</c:v>
                </c:pt>
                <c:pt idx="43">
                  <c:v>42816</c:v>
                </c:pt>
                <c:pt idx="44">
                  <c:v>42817</c:v>
                </c:pt>
                <c:pt idx="45">
                  <c:v>42817</c:v>
                </c:pt>
                <c:pt idx="46">
                  <c:v>42817</c:v>
                </c:pt>
                <c:pt idx="47">
                  <c:v>42818</c:v>
                </c:pt>
                <c:pt idx="48">
                  <c:v>42818</c:v>
                </c:pt>
                <c:pt idx="49">
                  <c:v>42818</c:v>
                </c:pt>
                <c:pt idx="50">
                  <c:v>42819</c:v>
                </c:pt>
                <c:pt idx="51">
                  <c:v>42819</c:v>
                </c:pt>
                <c:pt idx="52">
                  <c:v>42820</c:v>
                </c:pt>
                <c:pt idx="53">
                  <c:v>42820</c:v>
                </c:pt>
                <c:pt idx="54">
                  <c:v>42821</c:v>
                </c:pt>
                <c:pt idx="55">
                  <c:v>42821</c:v>
                </c:pt>
                <c:pt idx="56">
                  <c:v>42821</c:v>
                </c:pt>
                <c:pt idx="57">
                  <c:v>42822</c:v>
                </c:pt>
                <c:pt idx="58">
                  <c:v>42822</c:v>
                </c:pt>
                <c:pt idx="59">
                  <c:v>42822</c:v>
                </c:pt>
                <c:pt idx="60">
                  <c:v>42823</c:v>
                </c:pt>
                <c:pt idx="61">
                  <c:v>42823</c:v>
                </c:pt>
                <c:pt idx="62">
                  <c:v>42823</c:v>
                </c:pt>
                <c:pt idx="63">
                  <c:v>42824</c:v>
                </c:pt>
                <c:pt idx="64">
                  <c:v>42824</c:v>
                </c:pt>
                <c:pt idx="65">
                  <c:v>42825</c:v>
                </c:pt>
                <c:pt idx="66">
                  <c:v>42825</c:v>
                </c:pt>
                <c:pt idx="67">
                  <c:v>42825</c:v>
                </c:pt>
                <c:pt idx="68">
                  <c:v>42826</c:v>
                </c:pt>
                <c:pt idx="69">
                  <c:v>42826</c:v>
                </c:pt>
                <c:pt idx="70">
                  <c:v>42826</c:v>
                </c:pt>
                <c:pt idx="71">
                  <c:v>42827</c:v>
                </c:pt>
                <c:pt idx="72">
                  <c:v>42827</c:v>
                </c:pt>
                <c:pt idx="73">
                  <c:v>42827</c:v>
                </c:pt>
                <c:pt idx="74">
                  <c:v>42828</c:v>
                </c:pt>
                <c:pt idx="75">
                  <c:v>42828</c:v>
                </c:pt>
                <c:pt idx="76">
                  <c:v>42828</c:v>
                </c:pt>
                <c:pt idx="77">
                  <c:v>42829</c:v>
                </c:pt>
                <c:pt idx="78">
                  <c:v>42829</c:v>
                </c:pt>
                <c:pt idx="79">
                  <c:v>42829</c:v>
                </c:pt>
                <c:pt idx="80">
                  <c:v>42830</c:v>
                </c:pt>
                <c:pt idx="81">
                  <c:v>42831</c:v>
                </c:pt>
                <c:pt idx="82">
                  <c:v>42831</c:v>
                </c:pt>
                <c:pt idx="83">
                  <c:v>42831</c:v>
                </c:pt>
                <c:pt idx="84">
                  <c:v>42832</c:v>
                </c:pt>
                <c:pt idx="85">
                  <c:v>42832</c:v>
                </c:pt>
                <c:pt idx="86">
                  <c:v>42832</c:v>
                </c:pt>
                <c:pt idx="87">
                  <c:v>42833</c:v>
                </c:pt>
                <c:pt idx="88">
                  <c:v>42833</c:v>
                </c:pt>
                <c:pt idx="89">
                  <c:v>42833</c:v>
                </c:pt>
                <c:pt idx="90">
                  <c:v>42834</c:v>
                </c:pt>
                <c:pt idx="91">
                  <c:v>42834</c:v>
                </c:pt>
                <c:pt idx="92">
                  <c:v>42834</c:v>
                </c:pt>
                <c:pt idx="93">
                  <c:v>42835</c:v>
                </c:pt>
                <c:pt idx="94">
                  <c:v>42835</c:v>
                </c:pt>
                <c:pt idx="95">
                  <c:v>42835</c:v>
                </c:pt>
                <c:pt idx="96">
                  <c:v>42835</c:v>
                </c:pt>
                <c:pt idx="97">
                  <c:v>42836</c:v>
                </c:pt>
                <c:pt idx="98">
                  <c:v>42836</c:v>
                </c:pt>
                <c:pt idx="99">
                  <c:v>42836</c:v>
                </c:pt>
                <c:pt idx="100">
                  <c:v>42837</c:v>
                </c:pt>
                <c:pt idx="101">
                  <c:v>42837</c:v>
                </c:pt>
                <c:pt idx="102">
                  <c:v>42837</c:v>
                </c:pt>
                <c:pt idx="103">
                  <c:v>42838</c:v>
                </c:pt>
                <c:pt idx="104">
                  <c:v>42838</c:v>
                </c:pt>
                <c:pt idx="105">
                  <c:v>42838</c:v>
                </c:pt>
                <c:pt idx="106">
                  <c:v>42839</c:v>
                </c:pt>
                <c:pt idx="107">
                  <c:v>42839</c:v>
                </c:pt>
                <c:pt idx="108">
                  <c:v>42839</c:v>
                </c:pt>
                <c:pt idx="109">
                  <c:v>42840</c:v>
                </c:pt>
                <c:pt idx="110">
                  <c:v>42840</c:v>
                </c:pt>
                <c:pt idx="111">
                  <c:v>42840</c:v>
                </c:pt>
                <c:pt idx="112">
                  <c:v>42841</c:v>
                </c:pt>
                <c:pt idx="113">
                  <c:v>42841</c:v>
                </c:pt>
                <c:pt idx="114">
                  <c:v>42841</c:v>
                </c:pt>
                <c:pt idx="115">
                  <c:v>42842</c:v>
                </c:pt>
                <c:pt idx="116">
                  <c:v>42842</c:v>
                </c:pt>
                <c:pt idx="117">
                  <c:v>42842</c:v>
                </c:pt>
                <c:pt idx="118">
                  <c:v>42843</c:v>
                </c:pt>
                <c:pt idx="119">
                  <c:v>42843</c:v>
                </c:pt>
                <c:pt idx="120">
                  <c:v>42843</c:v>
                </c:pt>
                <c:pt idx="121">
                  <c:v>42844</c:v>
                </c:pt>
                <c:pt idx="122">
                  <c:v>42844</c:v>
                </c:pt>
                <c:pt idx="123">
                  <c:v>42844</c:v>
                </c:pt>
                <c:pt idx="124">
                  <c:v>42845</c:v>
                </c:pt>
                <c:pt idx="125">
                  <c:v>42845</c:v>
                </c:pt>
                <c:pt idx="126">
                  <c:v>42845</c:v>
                </c:pt>
                <c:pt idx="127">
                  <c:v>42846</c:v>
                </c:pt>
                <c:pt idx="128">
                  <c:v>42846</c:v>
                </c:pt>
                <c:pt idx="129">
                  <c:v>42846</c:v>
                </c:pt>
                <c:pt idx="130">
                  <c:v>42847</c:v>
                </c:pt>
                <c:pt idx="131">
                  <c:v>42847</c:v>
                </c:pt>
                <c:pt idx="132">
                  <c:v>42847</c:v>
                </c:pt>
                <c:pt idx="133">
                  <c:v>42847</c:v>
                </c:pt>
                <c:pt idx="134">
                  <c:v>42848</c:v>
                </c:pt>
                <c:pt idx="135">
                  <c:v>42848</c:v>
                </c:pt>
                <c:pt idx="136">
                  <c:v>42848</c:v>
                </c:pt>
                <c:pt idx="137">
                  <c:v>42849</c:v>
                </c:pt>
                <c:pt idx="138">
                  <c:v>42849</c:v>
                </c:pt>
                <c:pt idx="139">
                  <c:v>42849</c:v>
                </c:pt>
                <c:pt idx="140">
                  <c:v>42849</c:v>
                </c:pt>
                <c:pt idx="141">
                  <c:v>42850</c:v>
                </c:pt>
                <c:pt idx="142">
                  <c:v>42850</c:v>
                </c:pt>
                <c:pt idx="143">
                  <c:v>42851</c:v>
                </c:pt>
                <c:pt idx="144">
                  <c:v>42851</c:v>
                </c:pt>
                <c:pt idx="145">
                  <c:v>42851</c:v>
                </c:pt>
                <c:pt idx="146">
                  <c:v>42852</c:v>
                </c:pt>
                <c:pt idx="147">
                  <c:v>42852</c:v>
                </c:pt>
                <c:pt idx="148">
                  <c:v>42853</c:v>
                </c:pt>
                <c:pt idx="149">
                  <c:v>42854</c:v>
                </c:pt>
                <c:pt idx="150">
                  <c:v>42854</c:v>
                </c:pt>
                <c:pt idx="151">
                  <c:v>42854</c:v>
                </c:pt>
                <c:pt idx="152">
                  <c:v>42855</c:v>
                </c:pt>
                <c:pt idx="153">
                  <c:v>42855</c:v>
                </c:pt>
                <c:pt idx="154">
                  <c:v>42855</c:v>
                </c:pt>
                <c:pt idx="155">
                  <c:v>42856</c:v>
                </c:pt>
                <c:pt idx="156">
                  <c:v>42856</c:v>
                </c:pt>
                <c:pt idx="157">
                  <c:v>42856</c:v>
                </c:pt>
                <c:pt idx="158">
                  <c:v>42857</c:v>
                </c:pt>
                <c:pt idx="159">
                  <c:v>42857</c:v>
                </c:pt>
                <c:pt idx="160">
                  <c:v>42857</c:v>
                </c:pt>
                <c:pt idx="161">
                  <c:v>42858</c:v>
                </c:pt>
                <c:pt idx="162">
                  <c:v>42858</c:v>
                </c:pt>
                <c:pt idx="163">
                  <c:v>42858</c:v>
                </c:pt>
                <c:pt idx="164">
                  <c:v>42859</c:v>
                </c:pt>
                <c:pt idx="165">
                  <c:v>42859</c:v>
                </c:pt>
                <c:pt idx="166">
                  <c:v>42859</c:v>
                </c:pt>
                <c:pt idx="167">
                  <c:v>42860</c:v>
                </c:pt>
                <c:pt idx="168">
                  <c:v>42860</c:v>
                </c:pt>
                <c:pt idx="169">
                  <c:v>42860</c:v>
                </c:pt>
                <c:pt idx="170">
                  <c:v>42861</c:v>
                </c:pt>
                <c:pt idx="171">
                  <c:v>42861</c:v>
                </c:pt>
                <c:pt idx="172">
                  <c:v>42862</c:v>
                </c:pt>
                <c:pt idx="173">
                  <c:v>42862</c:v>
                </c:pt>
                <c:pt idx="174">
                  <c:v>42862</c:v>
                </c:pt>
                <c:pt idx="175">
                  <c:v>42863</c:v>
                </c:pt>
                <c:pt idx="176">
                  <c:v>42863</c:v>
                </c:pt>
                <c:pt idx="177">
                  <c:v>42863</c:v>
                </c:pt>
                <c:pt idx="178">
                  <c:v>42864</c:v>
                </c:pt>
                <c:pt idx="179">
                  <c:v>42864</c:v>
                </c:pt>
                <c:pt idx="180">
                  <c:v>42864</c:v>
                </c:pt>
                <c:pt idx="181">
                  <c:v>42865</c:v>
                </c:pt>
                <c:pt idx="182">
                  <c:v>42865</c:v>
                </c:pt>
                <c:pt idx="183">
                  <c:v>42866</c:v>
                </c:pt>
                <c:pt idx="184">
                  <c:v>42867</c:v>
                </c:pt>
                <c:pt idx="185">
                  <c:v>42867</c:v>
                </c:pt>
                <c:pt idx="186">
                  <c:v>42868</c:v>
                </c:pt>
                <c:pt idx="187">
                  <c:v>42868</c:v>
                </c:pt>
                <c:pt idx="188">
                  <c:v>42868</c:v>
                </c:pt>
                <c:pt idx="189">
                  <c:v>42869</c:v>
                </c:pt>
                <c:pt idx="190">
                  <c:v>42869</c:v>
                </c:pt>
                <c:pt idx="191">
                  <c:v>42869</c:v>
                </c:pt>
                <c:pt idx="192">
                  <c:v>42870</c:v>
                </c:pt>
                <c:pt idx="193">
                  <c:v>42870</c:v>
                </c:pt>
                <c:pt idx="194">
                  <c:v>42871</c:v>
                </c:pt>
                <c:pt idx="195">
                  <c:v>42871</c:v>
                </c:pt>
                <c:pt idx="196">
                  <c:v>42872</c:v>
                </c:pt>
                <c:pt idx="197">
                  <c:v>42872</c:v>
                </c:pt>
                <c:pt idx="198">
                  <c:v>42873</c:v>
                </c:pt>
                <c:pt idx="199">
                  <c:v>42873</c:v>
                </c:pt>
                <c:pt idx="200">
                  <c:v>42874</c:v>
                </c:pt>
                <c:pt idx="201">
                  <c:v>42874</c:v>
                </c:pt>
                <c:pt idx="202">
                  <c:v>42874</c:v>
                </c:pt>
                <c:pt idx="203">
                  <c:v>42875</c:v>
                </c:pt>
                <c:pt idx="204">
                  <c:v>42875</c:v>
                </c:pt>
                <c:pt idx="205">
                  <c:v>42875</c:v>
                </c:pt>
                <c:pt idx="206">
                  <c:v>42876</c:v>
                </c:pt>
                <c:pt idx="207">
                  <c:v>42876</c:v>
                </c:pt>
                <c:pt idx="208">
                  <c:v>42876</c:v>
                </c:pt>
                <c:pt idx="209">
                  <c:v>42877</c:v>
                </c:pt>
                <c:pt idx="210">
                  <c:v>42877</c:v>
                </c:pt>
                <c:pt idx="211">
                  <c:v>42878</c:v>
                </c:pt>
                <c:pt idx="212">
                  <c:v>42879</c:v>
                </c:pt>
                <c:pt idx="213">
                  <c:v>42879</c:v>
                </c:pt>
                <c:pt idx="214">
                  <c:v>42879</c:v>
                </c:pt>
                <c:pt idx="215">
                  <c:v>42880</c:v>
                </c:pt>
                <c:pt idx="216">
                  <c:v>42880</c:v>
                </c:pt>
                <c:pt idx="217">
                  <c:v>42881</c:v>
                </c:pt>
                <c:pt idx="218">
                  <c:v>42881</c:v>
                </c:pt>
                <c:pt idx="219">
                  <c:v>42882</c:v>
                </c:pt>
                <c:pt idx="220">
                  <c:v>42882</c:v>
                </c:pt>
                <c:pt idx="221">
                  <c:v>42883</c:v>
                </c:pt>
                <c:pt idx="222">
                  <c:v>42883</c:v>
                </c:pt>
                <c:pt idx="223">
                  <c:v>42883</c:v>
                </c:pt>
                <c:pt idx="224">
                  <c:v>42884</c:v>
                </c:pt>
                <c:pt idx="225">
                  <c:v>42886</c:v>
                </c:pt>
                <c:pt idx="226">
                  <c:v>42887</c:v>
                </c:pt>
                <c:pt idx="227">
                  <c:v>42887</c:v>
                </c:pt>
                <c:pt idx="228">
                  <c:v>42887</c:v>
                </c:pt>
                <c:pt idx="229">
                  <c:v>42888</c:v>
                </c:pt>
                <c:pt idx="230">
                  <c:v>42888</c:v>
                </c:pt>
                <c:pt idx="231">
                  <c:v>42888</c:v>
                </c:pt>
                <c:pt idx="232">
                  <c:v>42889</c:v>
                </c:pt>
                <c:pt idx="233">
                  <c:v>42889</c:v>
                </c:pt>
                <c:pt idx="234">
                  <c:v>42890</c:v>
                </c:pt>
                <c:pt idx="235">
                  <c:v>42890</c:v>
                </c:pt>
                <c:pt idx="236">
                  <c:v>42890</c:v>
                </c:pt>
                <c:pt idx="237">
                  <c:v>42891</c:v>
                </c:pt>
                <c:pt idx="238">
                  <c:v>42891</c:v>
                </c:pt>
                <c:pt idx="239">
                  <c:v>42891</c:v>
                </c:pt>
                <c:pt idx="240">
                  <c:v>42892</c:v>
                </c:pt>
                <c:pt idx="241">
                  <c:v>42892</c:v>
                </c:pt>
                <c:pt idx="242">
                  <c:v>42892</c:v>
                </c:pt>
                <c:pt idx="243">
                  <c:v>42893</c:v>
                </c:pt>
                <c:pt idx="244">
                  <c:v>42893</c:v>
                </c:pt>
                <c:pt idx="245">
                  <c:v>42893</c:v>
                </c:pt>
                <c:pt idx="246">
                  <c:v>42894</c:v>
                </c:pt>
                <c:pt idx="247">
                  <c:v>42894</c:v>
                </c:pt>
                <c:pt idx="248">
                  <c:v>42894</c:v>
                </c:pt>
                <c:pt idx="249">
                  <c:v>42895</c:v>
                </c:pt>
                <c:pt idx="250">
                  <c:v>42895</c:v>
                </c:pt>
                <c:pt idx="251">
                  <c:v>42895</c:v>
                </c:pt>
                <c:pt idx="252">
                  <c:v>42896</c:v>
                </c:pt>
                <c:pt idx="253">
                  <c:v>42896</c:v>
                </c:pt>
                <c:pt idx="254">
                  <c:v>42897</c:v>
                </c:pt>
                <c:pt idx="255">
                  <c:v>42897</c:v>
                </c:pt>
                <c:pt idx="256">
                  <c:v>42897</c:v>
                </c:pt>
                <c:pt idx="257">
                  <c:v>42898</c:v>
                </c:pt>
                <c:pt idx="258">
                  <c:v>42899</c:v>
                </c:pt>
                <c:pt idx="259">
                  <c:v>42899</c:v>
                </c:pt>
                <c:pt idx="260">
                  <c:v>42899</c:v>
                </c:pt>
                <c:pt idx="261">
                  <c:v>42900</c:v>
                </c:pt>
                <c:pt idx="262">
                  <c:v>42900</c:v>
                </c:pt>
                <c:pt idx="263">
                  <c:v>42900</c:v>
                </c:pt>
                <c:pt idx="264">
                  <c:v>42901</c:v>
                </c:pt>
                <c:pt idx="265">
                  <c:v>42901</c:v>
                </c:pt>
                <c:pt idx="266">
                  <c:v>42901</c:v>
                </c:pt>
                <c:pt idx="267">
                  <c:v>42902</c:v>
                </c:pt>
                <c:pt idx="268">
                  <c:v>42902</c:v>
                </c:pt>
                <c:pt idx="269">
                  <c:v>42902</c:v>
                </c:pt>
                <c:pt idx="270">
                  <c:v>42903</c:v>
                </c:pt>
                <c:pt idx="271">
                  <c:v>42903</c:v>
                </c:pt>
                <c:pt idx="272">
                  <c:v>42904</c:v>
                </c:pt>
                <c:pt idx="273">
                  <c:v>42904</c:v>
                </c:pt>
                <c:pt idx="274">
                  <c:v>42904</c:v>
                </c:pt>
                <c:pt idx="275">
                  <c:v>42905</c:v>
                </c:pt>
                <c:pt idx="276">
                  <c:v>42905</c:v>
                </c:pt>
                <c:pt idx="277">
                  <c:v>42905</c:v>
                </c:pt>
                <c:pt idx="278">
                  <c:v>42906</c:v>
                </c:pt>
                <c:pt idx="279">
                  <c:v>42906</c:v>
                </c:pt>
                <c:pt idx="280">
                  <c:v>42907</c:v>
                </c:pt>
                <c:pt idx="281">
                  <c:v>42907</c:v>
                </c:pt>
                <c:pt idx="282">
                  <c:v>42908</c:v>
                </c:pt>
                <c:pt idx="283">
                  <c:v>42908</c:v>
                </c:pt>
                <c:pt idx="284">
                  <c:v>42909</c:v>
                </c:pt>
                <c:pt idx="285">
                  <c:v>42909</c:v>
                </c:pt>
                <c:pt idx="286">
                  <c:v>42910</c:v>
                </c:pt>
                <c:pt idx="287">
                  <c:v>42910</c:v>
                </c:pt>
                <c:pt idx="288">
                  <c:v>42910</c:v>
                </c:pt>
                <c:pt idx="289">
                  <c:v>42911</c:v>
                </c:pt>
                <c:pt idx="290">
                  <c:v>42911</c:v>
                </c:pt>
                <c:pt idx="291">
                  <c:v>42911</c:v>
                </c:pt>
                <c:pt idx="292">
                  <c:v>42912</c:v>
                </c:pt>
                <c:pt idx="293">
                  <c:v>42912</c:v>
                </c:pt>
                <c:pt idx="294">
                  <c:v>42912</c:v>
                </c:pt>
                <c:pt idx="295">
                  <c:v>42913</c:v>
                </c:pt>
                <c:pt idx="296">
                  <c:v>42913</c:v>
                </c:pt>
                <c:pt idx="297">
                  <c:v>42913</c:v>
                </c:pt>
                <c:pt idx="298">
                  <c:v>42914</c:v>
                </c:pt>
                <c:pt idx="299">
                  <c:v>42914</c:v>
                </c:pt>
                <c:pt idx="300">
                  <c:v>42916</c:v>
                </c:pt>
                <c:pt idx="301">
                  <c:v>42916</c:v>
                </c:pt>
                <c:pt idx="302">
                  <c:v>42916</c:v>
                </c:pt>
                <c:pt idx="303">
                  <c:v>42917</c:v>
                </c:pt>
                <c:pt idx="304">
                  <c:v>42917</c:v>
                </c:pt>
                <c:pt idx="305">
                  <c:v>42918</c:v>
                </c:pt>
                <c:pt idx="306">
                  <c:v>42918</c:v>
                </c:pt>
                <c:pt idx="307">
                  <c:v>42919</c:v>
                </c:pt>
                <c:pt idx="308">
                  <c:v>42919</c:v>
                </c:pt>
                <c:pt idx="309">
                  <c:v>42920</c:v>
                </c:pt>
                <c:pt idx="310">
                  <c:v>42921</c:v>
                </c:pt>
                <c:pt idx="311">
                  <c:v>42921</c:v>
                </c:pt>
                <c:pt idx="312">
                  <c:v>42922</c:v>
                </c:pt>
                <c:pt idx="313">
                  <c:v>42922</c:v>
                </c:pt>
                <c:pt idx="314">
                  <c:v>42922</c:v>
                </c:pt>
                <c:pt idx="315">
                  <c:v>42923</c:v>
                </c:pt>
                <c:pt idx="316">
                  <c:v>42924</c:v>
                </c:pt>
                <c:pt idx="317">
                  <c:v>42924</c:v>
                </c:pt>
                <c:pt idx="318">
                  <c:v>42925</c:v>
                </c:pt>
                <c:pt idx="319">
                  <c:v>42925</c:v>
                </c:pt>
                <c:pt idx="320">
                  <c:v>42925</c:v>
                </c:pt>
                <c:pt idx="321">
                  <c:v>42926</c:v>
                </c:pt>
                <c:pt idx="322">
                  <c:v>42926</c:v>
                </c:pt>
                <c:pt idx="323">
                  <c:v>42927</c:v>
                </c:pt>
                <c:pt idx="324">
                  <c:v>42927</c:v>
                </c:pt>
                <c:pt idx="325">
                  <c:v>42928</c:v>
                </c:pt>
                <c:pt idx="326">
                  <c:v>42928</c:v>
                </c:pt>
                <c:pt idx="327">
                  <c:v>42929</c:v>
                </c:pt>
                <c:pt idx="328">
                  <c:v>42930</c:v>
                </c:pt>
                <c:pt idx="329">
                  <c:v>42930</c:v>
                </c:pt>
                <c:pt idx="330">
                  <c:v>42931</c:v>
                </c:pt>
                <c:pt idx="331">
                  <c:v>42931</c:v>
                </c:pt>
                <c:pt idx="332">
                  <c:v>42932</c:v>
                </c:pt>
                <c:pt idx="333">
                  <c:v>42932</c:v>
                </c:pt>
                <c:pt idx="334">
                  <c:v>42933</c:v>
                </c:pt>
                <c:pt idx="335">
                  <c:v>42934</c:v>
                </c:pt>
                <c:pt idx="336">
                  <c:v>42934</c:v>
                </c:pt>
                <c:pt idx="337">
                  <c:v>42935</c:v>
                </c:pt>
                <c:pt idx="338">
                  <c:v>42935</c:v>
                </c:pt>
                <c:pt idx="339">
                  <c:v>42936</c:v>
                </c:pt>
                <c:pt idx="340">
                  <c:v>42937</c:v>
                </c:pt>
                <c:pt idx="341">
                  <c:v>42938</c:v>
                </c:pt>
                <c:pt idx="342">
                  <c:v>42938</c:v>
                </c:pt>
                <c:pt idx="343">
                  <c:v>42938</c:v>
                </c:pt>
                <c:pt idx="344">
                  <c:v>42939</c:v>
                </c:pt>
                <c:pt idx="345">
                  <c:v>42939</c:v>
                </c:pt>
                <c:pt idx="346">
                  <c:v>42940</c:v>
                </c:pt>
                <c:pt idx="347">
                  <c:v>42940</c:v>
                </c:pt>
                <c:pt idx="348">
                  <c:v>42940</c:v>
                </c:pt>
                <c:pt idx="349">
                  <c:v>42941</c:v>
                </c:pt>
                <c:pt idx="350">
                  <c:v>42941</c:v>
                </c:pt>
                <c:pt idx="351">
                  <c:v>42942</c:v>
                </c:pt>
                <c:pt idx="352">
                  <c:v>42942</c:v>
                </c:pt>
                <c:pt idx="353">
                  <c:v>42942</c:v>
                </c:pt>
                <c:pt idx="354">
                  <c:v>42943</c:v>
                </c:pt>
                <c:pt idx="355">
                  <c:v>42943</c:v>
                </c:pt>
                <c:pt idx="356">
                  <c:v>42944</c:v>
                </c:pt>
                <c:pt idx="357">
                  <c:v>42944</c:v>
                </c:pt>
                <c:pt idx="358">
                  <c:v>42945</c:v>
                </c:pt>
                <c:pt idx="359">
                  <c:v>42945</c:v>
                </c:pt>
                <c:pt idx="360">
                  <c:v>42946</c:v>
                </c:pt>
                <c:pt idx="361">
                  <c:v>42947</c:v>
                </c:pt>
                <c:pt idx="362">
                  <c:v>42947</c:v>
                </c:pt>
                <c:pt idx="363">
                  <c:v>42948</c:v>
                </c:pt>
                <c:pt idx="364">
                  <c:v>42948</c:v>
                </c:pt>
                <c:pt idx="365">
                  <c:v>42949</c:v>
                </c:pt>
                <c:pt idx="366">
                  <c:v>42949</c:v>
                </c:pt>
                <c:pt idx="367">
                  <c:v>42950</c:v>
                </c:pt>
                <c:pt idx="368">
                  <c:v>42950</c:v>
                </c:pt>
                <c:pt idx="369">
                  <c:v>42950</c:v>
                </c:pt>
                <c:pt idx="370">
                  <c:v>42950</c:v>
                </c:pt>
                <c:pt idx="371">
                  <c:v>42951</c:v>
                </c:pt>
                <c:pt idx="372">
                  <c:v>42951</c:v>
                </c:pt>
                <c:pt idx="373">
                  <c:v>42952</c:v>
                </c:pt>
                <c:pt idx="374">
                  <c:v>42952</c:v>
                </c:pt>
                <c:pt idx="375">
                  <c:v>42953</c:v>
                </c:pt>
                <c:pt idx="376">
                  <c:v>42953</c:v>
                </c:pt>
                <c:pt idx="377">
                  <c:v>42954</c:v>
                </c:pt>
                <c:pt idx="378">
                  <c:v>42954</c:v>
                </c:pt>
                <c:pt idx="379">
                  <c:v>42955</c:v>
                </c:pt>
                <c:pt idx="380">
                  <c:v>42955</c:v>
                </c:pt>
                <c:pt idx="381">
                  <c:v>42956</c:v>
                </c:pt>
                <c:pt idx="382">
                  <c:v>42956</c:v>
                </c:pt>
                <c:pt idx="383">
                  <c:v>42957</c:v>
                </c:pt>
                <c:pt idx="384">
                  <c:v>42959</c:v>
                </c:pt>
                <c:pt idx="385">
                  <c:v>42959</c:v>
                </c:pt>
                <c:pt idx="386">
                  <c:v>42960</c:v>
                </c:pt>
                <c:pt idx="387">
                  <c:v>42960</c:v>
                </c:pt>
                <c:pt idx="388">
                  <c:v>42961</c:v>
                </c:pt>
                <c:pt idx="389">
                  <c:v>42961</c:v>
                </c:pt>
                <c:pt idx="390">
                  <c:v>42962</c:v>
                </c:pt>
                <c:pt idx="391">
                  <c:v>42962</c:v>
                </c:pt>
                <c:pt idx="392">
                  <c:v>42962</c:v>
                </c:pt>
                <c:pt idx="393">
                  <c:v>42963</c:v>
                </c:pt>
                <c:pt idx="394">
                  <c:v>42963</c:v>
                </c:pt>
                <c:pt idx="395">
                  <c:v>42964</c:v>
                </c:pt>
                <c:pt idx="396">
                  <c:v>42964</c:v>
                </c:pt>
                <c:pt idx="397">
                  <c:v>42965</c:v>
                </c:pt>
                <c:pt idx="398">
                  <c:v>42965</c:v>
                </c:pt>
                <c:pt idx="399">
                  <c:v>42966</c:v>
                </c:pt>
                <c:pt idx="400">
                  <c:v>42966</c:v>
                </c:pt>
                <c:pt idx="401">
                  <c:v>42967</c:v>
                </c:pt>
                <c:pt idx="402">
                  <c:v>42968</c:v>
                </c:pt>
                <c:pt idx="403">
                  <c:v>42968</c:v>
                </c:pt>
                <c:pt idx="404">
                  <c:v>42969</c:v>
                </c:pt>
                <c:pt idx="405">
                  <c:v>42969</c:v>
                </c:pt>
                <c:pt idx="406">
                  <c:v>42972</c:v>
                </c:pt>
                <c:pt idx="407">
                  <c:v>42973</c:v>
                </c:pt>
                <c:pt idx="408">
                  <c:v>42974</c:v>
                </c:pt>
                <c:pt idx="409">
                  <c:v>42975</c:v>
                </c:pt>
                <c:pt idx="410">
                  <c:v>42975</c:v>
                </c:pt>
                <c:pt idx="411">
                  <c:v>42976</c:v>
                </c:pt>
                <c:pt idx="412">
                  <c:v>42976</c:v>
                </c:pt>
                <c:pt idx="413">
                  <c:v>42977</c:v>
                </c:pt>
                <c:pt idx="414">
                  <c:v>42977</c:v>
                </c:pt>
                <c:pt idx="415">
                  <c:v>42978</c:v>
                </c:pt>
                <c:pt idx="416">
                  <c:v>42979</c:v>
                </c:pt>
                <c:pt idx="417">
                  <c:v>42979</c:v>
                </c:pt>
                <c:pt idx="418">
                  <c:v>42980</c:v>
                </c:pt>
                <c:pt idx="419">
                  <c:v>42981</c:v>
                </c:pt>
                <c:pt idx="420">
                  <c:v>42981</c:v>
                </c:pt>
                <c:pt idx="421">
                  <c:v>42982</c:v>
                </c:pt>
                <c:pt idx="422">
                  <c:v>42983</c:v>
                </c:pt>
                <c:pt idx="423">
                  <c:v>42984</c:v>
                </c:pt>
                <c:pt idx="424">
                  <c:v>42984</c:v>
                </c:pt>
                <c:pt idx="425">
                  <c:v>42985</c:v>
                </c:pt>
                <c:pt idx="426">
                  <c:v>42985</c:v>
                </c:pt>
                <c:pt idx="427">
                  <c:v>42986</c:v>
                </c:pt>
                <c:pt idx="428">
                  <c:v>42986</c:v>
                </c:pt>
                <c:pt idx="429">
                  <c:v>42987</c:v>
                </c:pt>
                <c:pt idx="430">
                  <c:v>42988</c:v>
                </c:pt>
                <c:pt idx="431">
                  <c:v>42988</c:v>
                </c:pt>
                <c:pt idx="432">
                  <c:v>42989</c:v>
                </c:pt>
                <c:pt idx="433">
                  <c:v>42989</c:v>
                </c:pt>
                <c:pt idx="434">
                  <c:v>42990</c:v>
                </c:pt>
                <c:pt idx="435">
                  <c:v>42990</c:v>
                </c:pt>
                <c:pt idx="436">
                  <c:v>42991</c:v>
                </c:pt>
                <c:pt idx="437">
                  <c:v>42992</c:v>
                </c:pt>
                <c:pt idx="438">
                  <c:v>42992</c:v>
                </c:pt>
                <c:pt idx="439">
                  <c:v>42993</c:v>
                </c:pt>
                <c:pt idx="440">
                  <c:v>42993</c:v>
                </c:pt>
                <c:pt idx="441">
                  <c:v>42994</c:v>
                </c:pt>
                <c:pt idx="442">
                  <c:v>42994</c:v>
                </c:pt>
                <c:pt idx="443">
                  <c:v>42995</c:v>
                </c:pt>
                <c:pt idx="444">
                  <c:v>42995</c:v>
                </c:pt>
                <c:pt idx="445">
                  <c:v>42996</c:v>
                </c:pt>
                <c:pt idx="446">
                  <c:v>42996</c:v>
                </c:pt>
                <c:pt idx="447">
                  <c:v>42997</c:v>
                </c:pt>
                <c:pt idx="448">
                  <c:v>42997</c:v>
                </c:pt>
                <c:pt idx="449">
                  <c:v>42998</c:v>
                </c:pt>
                <c:pt idx="450">
                  <c:v>42998</c:v>
                </c:pt>
                <c:pt idx="451">
                  <c:v>42999</c:v>
                </c:pt>
                <c:pt idx="452">
                  <c:v>42999</c:v>
                </c:pt>
                <c:pt idx="453">
                  <c:v>43000</c:v>
                </c:pt>
                <c:pt idx="454">
                  <c:v>43000</c:v>
                </c:pt>
                <c:pt idx="455">
                  <c:v>43001</c:v>
                </c:pt>
                <c:pt idx="456">
                  <c:v>43001</c:v>
                </c:pt>
                <c:pt idx="457">
                  <c:v>43002</c:v>
                </c:pt>
                <c:pt idx="458">
                  <c:v>43002</c:v>
                </c:pt>
                <c:pt idx="459">
                  <c:v>43003</c:v>
                </c:pt>
                <c:pt idx="460">
                  <c:v>43004</c:v>
                </c:pt>
                <c:pt idx="461">
                  <c:v>43004</c:v>
                </c:pt>
                <c:pt idx="462">
                  <c:v>43005</c:v>
                </c:pt>
                <c:pt idx="463">
                  <c:v>43006</c:v>
                </c:pt>
                <c:pt idx="464">
                  <c:v>43006</c:v>
                </c:pt>
                <c:pt idx="465">
                  <c:v>43007</c:v>
                </c:pt>
                <c:pt idx="466">
                  <c:v>43007</c:v>
                </c:pt>
                <c:pt idx="467">
                  <c:v>43008</c:v>
                </c:pt>
                <c:pt idx="468">
                  <c:v>43008</c:v>
                </c:pt>
                <c:pt idx="469">
                  <c:v>43009</c:v>
                </c:pt>
                <c:pt idx="470">
                  <c:v>43009</c:v>
                </c:pt>
                <c:pt idx="471">
                  <c:v>43010</c:v>
                </c:pt>
                <c:pt idx="472">
                  <c:v>43011</c:v>
                </c:pt>
                <c:pt idx="473">
                  <c:v>43012</c:v>
                </c:pt>
                <c:pt idx="474">
                  <c:v>43013</c:v>
                </c:pt>
                <c:pt idx="475">
                  <c:v>43013</c:v>
                </c:pt>
                <c:pt idx="476">
                  <c:v>43014</c:v>
                </c:pt>
                <c:pt idx="477">
                  <c:v>43015</c:v>
                </c:pt>
                <c:pt idx="478">
                  <c:v>43015</c:v>
                </c:pt>
                <c:pt idx="479">
                  <c:v>43016</c:v>
                </c:pt>
                <c:pt idx="480">
                  <c:v>43016</c:v>
                </c:pt>
                <c:pt idx="481">
                  <c:v>43017</c:v>
                </c:pt>
                <c:pt idx="482">
                  <c:v>43017</c:v>
                </c:pt>
                <c:pt idx="483">
                  <c:v>43018</c:v>
                </c:pt>
                <c:pt idx="484">
                  <c:v>43018</c:v>
                </c:pt>
                <c:pt idx="485">
                  <c:v>43019</c:v>
                </c:pt>
                <c:pt idx="486">
                  <c:v>43019</c:v>
                </c:pt>
                <c:pt idx="487">
                  <c:v>43020</c:v>
                </c:pt>
                <c:pt idx="488">
                  <c:v>43020</c:v>
                </c:pt>
                <c:pt idx="489">
                  <c:v>43021</c:v>
                </c:pt>
                <c:pt idx="490">
                  <c:v>43021</c:v>
                </c:pt>
                <c:pt idx="491">
                  <c:v>43022</c:v>
                </c:pt>
                <c:pt idx="492">
                  <c:v>43022</c:v>
                </c:pt>
                <c:pt idx="493">
                  <c:v>43023</c:v>
                </c:pt>
                <c:pt idx="494">
                  <c:v>43024</c:v>
                </c:pt>
                <c:pt idx="495">
                  <c:v>43024</c:v>
                </c:pt>
                <c:pt idx="496">
                  <c:v>43025</c:v>
                </c:pt>
                <c:pt idx="497">
                  <c:v>43025</c:v>
                </c:pt>
                <c:pt idx="498">
                  <c:v>43026</c:v>
                </c:pt>
                <c:pt idx="499">
                  <c:v>43026</c:v>
                </c:pt>
                <c:pt idx="500">
                  <c:v>43027</c:v>
                </c:pt>
                <c:pt idx="501">
                  <c:v>43027</c:v>
                </c:pt>
                <c:pt idx="502">
                  <c:v>43028</c:v>
                </c:pt>
                <c:pt idx="503">
                  <c:v>43029</c:v>
                </c:pt>
                <c:pt idx="504">
                  <c:v>43030</c:v>
                </c:pt>
                <c:pt idx="505">
                  <c:v>43030</c:v>
                </c:pt>
                <c:pt idx="506">
                  <c:v>43031</c:v>
                </c:pt>
                <c:pt idx="507">
                  <c:v>43031</c:v>
                </c:pt>
                <c:pt idx="508">
                  <c:v>43032</c:v>
                </c:pt>
                <c:pt idx="509">
                  <c:v>43033</c:v>
                </c:pt>
                <c:pt idx="510">
                  <c:v>43034</c:v>
                </c:pt>
                <c:pt idx="511">
                  <c:v>43034</c:v>
                </c:pt>
                <c:pt idx="512">
                  <c:v>43037</c:v>
                </c:pt>
                <c:pt idx="513">
                  <c:v>43038</c:v>
                </c:pt>
                <c:pt idx="514">
                  <c:v>43038</c:v>
                </c:pt>
                <c:pt idx="515">
                  <c:v>43039</c:v>
                </c:pt>
                <c:pt idx="516">
                  <c:v>43040</c:v>
                </c:pt>
                <c:pt idx="517">
                  <c:v>43040</c:v>
                </c:pt>
                <c:pt idx="518">
                  <c:v>43044</c:v>
                </c:pt>
                <c:pt idx="519">
                  <c:v>43045</c:v>
                </c:pt>
                <c:pt idx="520">
                  <c:v>43045</c:v>
                </c:pt>
                <c:pt idx="521">
                  <c:v>43046</c:v>
                </c:pt>
                <c:pt idx="522">
                  <c:v>43046</c:v>
                </c:pt>
                <c:pt idx="523">
                  <c:v>43047</c:v>
                </c:pt>
                <c:pt idx="524">
                  <c:v>43048</c:v>
                </c:pt>
                <c:pt idx="525">
                  <c:v>43049</c:v>
                </c:pt>
                <c:pt idx="526">
                  <c:v>43049</c:v>
                </c:pt>
                <c:pt idx="527">
                  <c:v>43050</c:v>
                </c:pt>
                <c:pt idx="528">
                  <c:v>43051</c:v>
                </c:pt>
                <c:pt idx="529">
                  <c:v>43053</c:v>
                </c:pt>
                <c:pt idx="530">
                  <c:v>43054</c:v>
                </c:pt>
                <c:pt idx="531">
                  <c:v>43054</c:v>
                </c:pt>
                <c:pt idx="532">
                  <c:v>43055</c:v>
                </c:pt>
                <c:pt idx="533">
                  <c:v>43056</c:v>
                </c:pt>
                <c:pt idx="534">
                  <c:v>43060</c:v>
                </c:pt>
                <c:pt idx="535">
                  <c:v>43065</c:v>
                </c:pt>
                <c:pt idx="536">
                  <c:v>43067</c:v>
                </c:pt>
                <c:pt idx="537">
                  <c:v>43067</c:v>
                </c:pt>
                <c:pt idx="538">
                  <c:v>43067</c:v>
                </c:pt>
                <c:pt idx="539">
                  <c:v>43070</c:v>
                </c:pt>
                <c:pt idx="540">
                  <c:v>43071</c:v>
                </c:pt>
                <c:pt idx="541">
                  <c:v>43072</c:v>
                </c:pt>
                <c:pt idx="542">
                  <c:v>43074</c:v>
                </c:pt>
                <c:pt idx="543">
                  <c:v>43077</c:v>
                </c:pt>
                <c:pt idx="544">
                  <c:v>43078</c:v>
                </c:pt>
                <c:pt idx="545">
                  <c:v>43078</c:v>
                </c:pt>
                <c:pt idx="546">
                  <c:v>43079</c:v>
                </c:pt>
                <c:pt idx="547">
                  <c:v>43081</c:v>
                </c:pt>
                <c:pt idx="548">
                  <c:v>43082</c:v>
                </c:pt>
                <c:pt idx="549">
                  <c:v>43084</c:v>
                </c:pt>
                <c:pt idx="550">
                  <c:v>43086</c:v>
                </c:pt>
                <c:pt idx="551">
                  <c:v>43087</c:v>
                </c:pt>
                <c:pt idx="552">
                  <c:v>43088</c:v>
                </c:pt>
                <c:pt idx="553">
                  <c:v>43089</c:v>
                </c:pt>
                <c:pt idx="554">
                  <c:v>43091</c:v>
                </c:pt>
                <c:pt idx="555">
                  <c:v>43093</c:v>
                </c:pt>
                <c:pt idx="556">
                  <c:v>43094</c:v>
                </c:pt>
                <c:pt idx="557">
                  <c:v>43095</c:v>
                </c:pt>
                <c:pt idx="558">
                  <c:v>43096</c:v>
                </c:pt>
                <c:pt idx="559">
                  <c:v>43097</c:v>
                </c:pt>
                <c:pt idx="560">
                  <c:v>43098</c:v>
                </c:pt>
                <c:pt idx="561">
                  <c:v>43099</c:v>
                </c:pt>
                <c:pt idx="562">
                  <c:v>43100</c:v>
                </c:pt>
                <c:pt idx="563">
                  <c:v>43101</c:v>
                </c:pt>
                <c:pt idx="564">
                  <c:v>43101</c:v>
                </c:pt>
                <c:pt idx="565">
                  <c:v>43102</c:v>
                </c:pt>
                <c:pt idx="566">
                  <c:v>43103</c:v>
                </c:pt>
                <c:pt idx="567">
                  <c:v>43104</c:v>
                </c:pt>
                <c:pt idx="568">
                  <c:v>43105</c:v>
                </c:pt>
                <c:pt idx="569">
                  <c:v>43106</c:v>
                </c:pt>
                <c:pt idx="570">
                  <c:v>43107</c:v>
                </c:pt>
                <c:pt idx="571">
                  <c:v>43109</c:v>
                </c:pt>
                <c:pt idx="572">
                  <c:v>43110</c:v>
                </c:pt>
                <c:pt idx="573">
                  <c:v>43112</c:v>
                </c:pt>
                <c:pt idx="574">
                  <c:v>43113</c:v>
                </c:pt>
                <c:pt idx="575">
                  <c:v>43114</c:v>
                </c:pt>
                <c:pt idx="576">
                  <c:v>43115</c:v>
                </c:pt>
                <c:pt idx="577">
                  <c:v>43116</c:v>
                </c:pt>
                <c:pt idx="578">
                  <c:v>43119</c:v>
                </c:pt>
                <c:pt idx="579">
                  <c:v>43120</c:v>
                </c:pt>
                <c:pt idx="580">
                  <c:v>43121</c:v>
                </c:pt>
                <c:pt idx="581">
                  <c:v>43123</c:v>
                </c:pt>
                <c:pt idx="582">
                  <c:v>43124</c:v>
                </c:pt>
                <c:pt idx="583">
                  <c:v>43125</c:v>
                </c:pt>
                <c:pt idx="584">
                  <c:v>43125</c:v>
                </c:pt>
                <c:pt idx="585">
                  <c:v>43126</c:v>
                </c:pt>
                <c:pt idx="586">
                  <c:v>43127</c:v>
                </c:pt>
                <c:pt idx="587">
                  <c:v>43128</c:v>
                </c:pt>
                <c:pt idx="588">
                  <c:v>43129</c:v>
                </c:pt>
                <c:pt idx="589">
                  <c:v>43130</c:v>
                </c:pt>
                <c:pt idx="590">
                  <c:v>43132</c:v>
                </c:pt>
                <c:pt idx="591">
                  <c:v>43133</c:v>
                </c:pt>
                <c:pt idx="592">
                  <c:v>43134</c:v>
                </c:pt>
                <c:pt idx="593">
                  <c:v>43135</c:v>
                </c:pt>
                <c:pt idx="594">
                  <c:v>43136</c:v>
                </c:pt>
                <c:pt idx="595">
                  <c:v>43138</c:v>
                </c:pt>
                <c:pt idx="596">
                  <c:v>43139</c:v>
                </c:pt>
                <c:pt idx="597">
                  <c:v>43145</c:v>
                </c:pt>
                <c:pt idx="598">
                  <c:v>43147</c:v>
                </c:pt>
                <c:pt idx="599">
                  <c:v>43148</c:v>
                </c:pt>
                <c:pt idx="600">
                  <c:v>43151</c:v>
                </c:pt>
                <c:pt idx="601">
                  <c:v>43152</c:v>
                </c:pt>
                <c:pt idx="602">
                  <c:v>43156</c:v>
                </c:pt>
                <c:pt idx="603">
                  <c:v>43161</c:v>
                </c:pt>
                <c:pt idx="604">
                  <c:v>43161</c:v>
                </c:pt>
                <c:pt idx="605">
                  <c:v>43167</c:v>
                </c:pt>
                <c:pt idx="606">
                  <c:v>43168</c:v>
                </c:pt>
                <c:pt idx="607">
                  <c:v>43171</c:v>
                </c:pt>
                <c:pt idx="608">
                  <c:v>43174</c:v>
                </c:pt>
                <c:pt idx="609">
                  <c:v>43178</c:v>
                </c:pt>
                <c:pt idx="610">
                  <c:v>43180</c:v>
                </c:pt>
                <c:pt idx="611">
                  <c:v>43180</c:v>
                </c:pt>
                <c:pt idx="612">
                  <c:v>43181</c:v>
                </c:pt>
                <c:pt idx="613">
                  <c:v>43182</c:v>
                </c:pt>
                <c:pt idx="614">
                  <c:v>43185</c:v>
                </c:pt>
                <c:pt idx="615">
                  <c:v>43188</c:v>
                </c:pt>
                <c:pt idx="616">
                  <c:v>43190</c:v>
                </c:pt>
                <c:pt idx="617">
                  <c:v>43193</c:v>
                </c:pt>
                <c:pt idx="618">
                  <c:v>43194</c:v>
                </c:pt>
                <c:pt idx="619">
                  <c:v>43199</c:v>
                </c:pt>
                <c:pt idx="620">
                  <c:v>43202</c:v>
                </c:pt>
                <c:pt idx="621">
                  <c:v>43213</c:v>
                </c:pt>
                <c:pt idx="622">
                  <c:v>43214</c:v>
                </c:pt>
                <c:pt idx="623">
                  <c:v>43215</c:v>
                </c:pt>
                <c:pt idx="624">
                  <c:v>43221</c:v>
                </c:pt>
                <c:pt idx="625">
                  <c:v>43223</c:v>
                </c:pt>
                <c:pt idx="626">
                  <c:v>43233</c:v>
                </c:pt>
                <c:pt idx="627">
                  <c:v>43237</c:v>
                </c:pt>
                <c:pt idx="628">
                  <c:v>43243</c:v>
                </c:pt>
                <c:pt idx="629">
                  <c:v>43244</c:v>
                </c:pt>
                <c:pt idx="630">
                  <c:v>43245</c:v>
                </c:pt>
                <c:pt idx="631">
                  <c:v>43247</c:v>
                </c:pt>
                <c:pt idx="632">
                  <c:v>43248</c:v>
                </c:pt>
                <c:pt idx="633">
                  <c:v>43249</c:v>
                </c:pt>
                <c:pt idx="634">
                  <c:v>43250</c:v>
                </c:pt>
                <c:pt idx="635">
                  <c:v>43252</c:v>
                </c:pt>
                <c:pt idx="636">
                  <c:v>43253</c:v>
                </c:pt>
                <c:pt idx="637">
                  <c:v>43255</c:v>
                </c:pt>
                <c:pt idx="638">
                  <c:v>43258</c:v>
                </c:pt>
                <c:pt idx="639">
                  <c:v>43264</c:v>
                </c:pt>
                <c:pt idx="640">
                  <c:v>43265</c:v>
                </c:pt>
                <c:pt idx="641">
                  <c:v>43268</c:v>
                </c:pt>
                <c:pt idx="642">
                  <c:v>43279</c:v>
                </c:pt>
                <c:pt idx="643">
                  <c:v>43286</c:v>
                </c:pt>
                <c:pt idx="644">
                  <c:v>43288</c:v>
                </c:pt>
                <c:pt idx="645">
                  <c:v>43297</c:v>
                </c:pt>
                <c:pt idx="646">
                  <c:v>43302</c:v>
                </c:pt>
                <c:pt idx="647">
                  <c:v>43303</c:v>
                </c:pt>
                <c:pt idx="648">
                  <c:v>43304</c:v>
                </c:pt>
                <c:pt idx="649">
                  <c:v>43306</c:v>
                </c:pt>
                <c:pt idx="650">
                  <c:v>43309</c:v>
                </c:pt>
                <c:pt idx="651">
                  <c:v>43310</c:v>
                </c:pt>
                <c:pt idx="652">
                  <c:v>43311</c:v>
                </c:pt>
                <c:pt idx="653">
                  <c:v>43312</c:v>
                </c:pt>
                <c:pt idx="654">
                  <c:v>43316</c:v>
                </c:pt>
                <c:pt idx="655">
                  <c:v>43317</c:v>
                </c:pt>
                <c:pt idx="656">
                  <c:v>43318</c:v>
                </c:pt>
                <c:pt idx="657">
                  <c:v>43319</c:v>
                </c:pt>
                <c:pt idx="658">
                  <c:v>43320</c:v>
                </c:pt>
                <c:pt idx="659">
                  <c:v>43327</c:v>
                </c:pt>
                <c:pt idx="660">
                  <c:v>43328</c:v>
                </c:pt>
                <c:pt idx="661">
                  <c:v>43329</c:v>
                </c:pt>
                <c:pt idx="662">
                  <c:v>43331</c:v>
                </c:pt>
                <c:pt idx="663">
                  <c:v>43332</c:v>
                </c:pt>
                <c:pt idx="664">
                  <c:v>43336</c:v>
                </c:pt>
                <c:pt idx="665">
                  <c:v>43337</c:v>
                </c:pt>
                <c:pt idx="666">
                  <c:v>43338</c:v>
                </c:pt>
                <c:pt idx="667">
                  <c:v>43339</c:v>
                </c:pt>
                <c:pt idx="668">
                  <c:v>43340</c:v>
                </c:pt>
                <c:pt idx="669">
                  <c:v>43341</c:v>
                </c:pt>
                <c:pt idx="670">
                  <c:v>43342</c:v>
                </c:pt>
                <c:pt idx="671">
                  <c:v>43343</c:v>
                </c:pt>
                <c:pt idx="672">
                  <c:v>43347</c:v>
                </c:pt>
                <c:pt idx="673">
                  <c:v>43348</c:v>
                </c:pt>
                <c:pt idx="674">
                  <c:v>43349</c:v>
                </c:pt>
                <c:pt idx="675">
                  <c:v>43350</c:v>
                </c:pt>
                <c:pt idx="676">
                  <c:v>43352</c:v>
                </c:pt>
                <c:pt idx="677">
                  <c:v>43354</c:v>
                </c:pt>
                <c:pt idx="678">
                  <c:v>43355</c:v>
                </c:pt>
                <c:pt idx="679">
                  <c:v>43356</c:v>
                </c:pt>
                <c:pt idx="680">
                  <c:v>43357</c:v>
                </c:pt>
                <c:pt idx="681">
                  <c:v>43361</c:v>
                </c:pt>
                <c:pt idx="682">
                  <c:v>43363</c:v>
                </c:pt>
                <c:pt idx="683">
                  <c:v>43364</c:v>
                </c:pt>
                <c:pt idx="684">
                  <c:v>43367</c:v>
                </c:pt>
                <c:pt idx="685">
                  <c:v>43367</c:v>
                </c:pt>
                <c:pt idx="686">
                  <c:v>43371</c:v>
                </c:pt>
                <c:pt idx="687">
                  <c:v>43374</c:v>
                </c:pt>
                <c:pt idx="688">
                  <c:v>43380</c:v>
                </c:pt>
                <c:pt idx="689">
                  <c:v>43381</c:v>
                </c:pt>
                <c:pt idx="690">
                  <c:v>43383</c:v>
                </c:pt>
                <c:pt idx="691">
                  <c:v>43384</c:v>
                </c:pt>
                <c:pt idx="692">
                  <c:v>43390</c:v>
                </c:pt>
                <c:pt idx="693">
                  <c:v>43391</c:v>
                </c:pt>
                <c:pt idx="694">
                  <c:v>43392</c:v>
                </c:pt>
                <c:pt idx="695">
                  <c:v>43394</c:v>
                </c:pt>
                <c:pt idx="696">
                  <c:v>43395</c:v>
                </c:pt>
                <c:pt idx="697">
                  <c:v>43398</c:v>
                </c:pt>
              </c:numCache>
            </c:numRef>
          </c:cat>
          <c:val>
            <c:numRef>
              <c:f>Otter!$G$12:$G$1121</c:f>
              <c:numCache>
                <c:formatCode>0.0</c:formatCode>
                <c:ptCount val="1110"/>
                <c:pt idx="0">
                  <c:v>50</c:v>
                </c:pt>
                <c:pt idx="1">
                  <c:v>48</c:v>
                </c:pt>
                <c:pt idx="2">
                  <c:v>47.6</c:v>
                </c:pt>
                <c:pt idx="3">
                  <c:v>45.9</c:v>
                </c:pt>
                <c:pt idx="4">
                  <c:v>48</c:v>
                </c:pt>
                <c:pt idx="5">
                  <c:v>50.9</c:v>
                </c:pt>
                <c:pt idx="6">
                  <c:v>54.4</c:v>
                </c:pt>
                <c:pt idx="7">
                  <c:v>54.3</c:v>
                </c:pt>
                <c:pt idx="8">
                  <c:v>58.2</c:v>
                </c:pt>
                <c:pt idx="9">
                  <c:v>58.5</c:v>
                </c:pt>
                <c:pt idx="10">
                  <c:v>56.4</c:v>
                </c:pt>
                <c:pt idx="11">
                  <c:v>57.5</c:v>
                </c:pt>
                <c:pt idx="12">
                  <c:v>59.4</c:v>
                </c:pt>
                <c:pt idx="13">
                  <c:v>62</c:v>
                </c:pt>
                <c:pt idx="14">
                  <c:v>56.5</c:v>
                </c:pt>
                <c:pt idx="15">
                  <c:v>62.7</c:v>
                </c:pt>
                <c:pt idx="16">
                  <c:v>63.2</c:v>
                </c:pt>
                <c:pt idx="17">
                  <c:v>56.3</c:v>
                </c:pt>
                <c:pt idx="18">
                  <c:v>64</c:v>
                </c:pt>
                <c:pt idx="19">
                  <c:v>64.7</c:v>
                </c:pt>
                <c:pt idx="20">
                  <c:v>57.1</c:v>
                </c:pt>
                <c:pt idx="21">
                  <c:v>60.9</c:v>
                </c:pt>
                <c:pt idx="22">
                  <c:v>60.2</c:v>
                </c:pt>
                <c:pt idx="23">
                  <c:v>64.2</c:v>
                </c:pt>
                <c:pt idx="24">
                  <c:v>63.7</c:v>
                </c:pt>
                <c:pt idx="25">
                  <c:v>57.3</c:v>
                </c:pt>
                <c:pt idx="26">
                  <c:v>64.400000000000006</c:v>
                </c:pt>
                <c:pt idx="27">
                  <c:v>62.5</c:v>
                </c:pt>
                <c:pt idx="28">
                  <c:v>57.4</c:v>
                </c:pt>
                <c:pt idx="29">
                  <c:v>63.9</c:v>
                </c:pt>
                <c:pt idx="30">
                  <c:v>56.5</c:v>
                </c:pt>
                <c:pt idx="31">
                  <c:v>65.599999999999994</c:v>
                </c:pt>
                <c:pt idx="32">
                  <c:v>57.6</c:v>
                </c:pt>
                <c:pt idx="33">
                  <c:v>65.2</c:v>
                </c:pt>
                <c:pt idx="34">
                  <c:v>64.8</c:v>
                </c:pt>
                <c:pt idx="35">
                  <c:v>58.7</c:v>
                </c:pt>
                <c:pt idx="36">
                  <c:v>68.5</c:v>
                </c:pt>
                <c:pt idx="37">
                  <c:v>65.400000000000006</c:v>
                </c:pt>
                <c:pt idx="38">
                  <c:v>58.8</c:v>
                </c:pt>
                <c:pt idx="39">
                  <c:v>66.3</c:v>
                </c:pt>
                <c:pt idx="40">
                  <c:v>66.2</c:v>
                </c:pt>
                <c:pt idx="41">
                  <c:v>59.5</c:v>
                </c:pt>
                <c:pt idx="42">
                  <c:v>62.4</c:v>
                </c:pt>
                <c:pt idx="43">
                  <c:v>62.2</c:v>
                </c:pt>
                <c:pt idx="44">
                  <c:v>55</c:v>
                </c:pt>
                <c:pt idx="45">
                  <c:v>58.9</c:v>
                </c:pt>
                <c:pt idx="46">
                  <c:v>56.6</c:v>
                </c:pt>
                <c:pt idx="47">
                  <c:v>53.7</c:v>
                </c:pt>
                <c:pt idx="48">
                  <c:v>60.7</c:v>
                </c:pt>
                <c:pt idx="49">
                  <c:v>60.5</c:v>
                </c:pt>
                <c:pt idx="50">
                  <c:v>54.8</c:v>
                </c:pt>
                <c:pt idx="51">
                  <c:v>61.1</c:v>
                </c:pt>
                <c:pt idx="52">
                  <c:v>55.3</c:v>
                </c:pt>
                <c:pt idx="53">
                  <c:v>62.6</c:v>
                </c:pt>
                <c:pt idx="54">
                  <c:v>55.3</c:v>
                </c:pt>
                <c:pt idx="55">
                  <c:v>61.7</c:v>
                </c:pt>
                <c:pt idx="56">
                  <c:v>61.8</c:v>
                </c:pt>
                <c:pt idx="57">
                  <c:v>56</c:v>
                </c:pt>
                <c:pt idx="58">
                  <c:v>60.8</c:v>
                </c:pt>
                <c:pt idx="59">
                  <c:v>60.2</c:v>
                </c:pt>
                <c:pt idx="60">
                  <c:v>56</c:v>
                </c:pt>
                <c:pt idx="61">
                  <c:v>63.7</c:v>
                </c:pt>
                <c:pt idx="62">
                  <c:v>64</c:v>
                </c:pt>
                <c:pt idx="63">
                  <c:v>58.1</c:v>
                </c:pt>
                <c:pt idx="64">
                  <c:v>64.5</c:v>
                </c:pt>
                <c:pt idx="65">
                  <c:v>55.5</c:v>
                </c:pt>
                <c:pt idx="66">
                  <c:v>55.9</c:v>
                </c:pt>
                <c:pt idx="67">
                  <c:v>56.3</c:v>
                </c:pt>
                <c:pt idx="68">
                  <c:v>52.7</c:v>
                </c:pt>
                <c:pt idx="69">
                  <c:v>57.5</c:v>
                </c:pt>
                <c:pt idx="70">
                  <c:v>60.6</c:v>
                </c:pt>
                <c:pt idx="71">
                  <c:v>56</c:v>
                </c:pt>
                <c:pt idx="72">
                  <c:v>62.2</c:v>
                </c:pt>
                <c:pt idx="73">
                  <c:v>64.3</c:v>
                </c:pt>
                <c:pt idx="74">
                  <c:v>59.1</c:v>
                </c:pt>
                <c:pt idx="75">
                  <c:v>64.7</c:v>
                </c:pt>
                <c:pt idx="76">
                  <c:v>63.8</c:v>
                </c:pt>
                <c:pt idx="77">
                  <c:v>58.2</c:v>
                </c:pt>
                <c:pt idx="78">
                  <c:v>60.3</c:v>
                </c:pt>
                <c:pt idx="79">
                  <c:v>60.7</c:v>
                </c:pt>
                <c:pt idx="80">
                  <c:v>55.7</c:v>
                </c:pt>
                <c:pt idx="81">
                  <c:v>57.1</c:v>
                </c:pt>
                <c:pt idx="82">
                  <c:v>70.8</c:v>
                </c:pt>
                <c:pt idx="83">
                  <c:v>65.599999999999994</c:v>
                </c:pt>
                <c:pt idx="84">
                  <c:v>59.1</c:v>
                </c:pt>
                <c:pt idx="85">
                  <c:v>67.7</c:v>
                </c:pt>
                <c:pt idx="86">
                  <c:v>64.400000000000006</c:v>
                </c:pt>
                <c:pt idx="87">
                  <c:v>59.4</c:v>
                </c:pt>
                <c:pt idx="88">
                  <c:v>64.400000000000006</c:v>
                </c:pt>
                <c:pt idx="89">
                  <c:v>63.1</c:v>
                </c:pt>
                <c:pt idx="90">
                  <c:v>59.1</c:v>
                </c:pt>
                <c:pt idx="91">
                  <c:v>62</c:v>
                </c:pt>
                <c:pt idx="92">
                  <c:v>62.4</c:v>
                </c:pt>
                <c:pt idx="93">
                  <c:v>57.7</c:v>
                </c:pt>
                <c:pt idx="94">
                  <c:v>60.9</c:v>
                </c:pt>
                <c:pt idx="95">
                  <c:v>63.3</c:v>
                </c:pt>
                <c:pt idx="96">
                  <c:v>62.6</c:v>
                </c:pt>
                <c:pt idx="97">
                  <c:v>58.5</c:v>
                </c:pt>
                <c:pt idx="98">
                  <c:v>61.7</c:v>
                </c:pt>
                <c:pt idx="99">
                  <c:v>62.7</c:v>
                </c:pt>
                <c:pt idx="100">
                  <c:v>58.2</c:v>
                </c:pt>
                <c:pt idx="101">
                  <c:v>64.2</c:v>
                </c:pt>
                <c:pt idx="102">
                  <c:v>65.900000000000006</c:v>
                </c:pt>
                <c:pt idx="103">
                  <c:v>60</c:v>
                </c:pt>
                <c:pt idx="104">
                  <c:v>65.900000000000006</c:v>
                </c:pt>
                <c:pt idx="105">
                  <c:v>66.599999999999994</c:v>
                </c:pt>
                <c:pt idx="106">
                  <c:v>61.2</c:v>
                </c:pt>
                <c:pt idx="107">
                  <c:v>66.900000000000006</c:v>
                </c:pt>
                <c:pt idx="108">
                  <c:v>66.8</c:v>
                </c:pt>
                <c:pt idx="109">
                  <c:v>59.1</c:v>
                </c:pt>
                <c:pt idx="110">
                  <c:v>67.599999999999994</c:v>
                </c:pt>
                <c:pt idx="111">
                  <c:v>67.2</c:v>
                </c:pt>
                <c:pt idx="112">
                  <c:v>61.5</c:v>
                </c:pt>
                <c:pt idx="113">
                  <c:v>69.5</c:v>
                </c:pt>
                <c:pt idx="114">
                  <c:v>67.8</c:v>
                </c:pt>
                <c:pt idx="115">
                  <c:v>61</c:v>
                </c:pt>
                <c:pt idx="116">
                  <c:v>68.7</c:v>
                </c:pt>
                <c:pt idx="117">
                  <c:v>68.3</c:v>
                </c:pt>
                <c:pt idx="118">
                  <c:v>62.7</c:v>
                </c:pt>
                <c:pt idx="119">
                  <c:v>69.7</c:v>
                </c:pt>
                <c:pt idx="120">
                  <c:v>69</c:v>
                </c:pt>
                <c:pt idx="121">
                  <c:v>62.6</c:v>
                </c:pt>
                <c:pt idx="122">
                  <c:v>69.599999999999994</c:v>
                </c:pt>
                <c:pt idx="123">
                  <c:v>69</c:v>
                </c:pt>
                <c:pt idx="124">
                  <c:v>64.7</c:v>
                </c:pt>
                <c:pt idx="125">
                  <c:v>70.3</c:v>
                </c:pt>
                <c:pt idx="126">
                  <c:v>69.5</c:v>
                </c:pt>
                <c:pt idx="127">
                  <c:v>64.099999999999994</c:v>
                </c:pt>
                <c:pt idx="128">
                  <c:v>70.5</c:v>
                </c:pt>
                <c:pt idx="129">
                  <c:v>68.900000000000006</c:v>
                </c:pt>
                <c:pt idx="130">
                  <c:v>62</c:v>
                </c:pt>
                <c:pt idx="131">
                  <c:v>69.099999999999994</c:v>
                </c:pt>
                <c:pt idx="132">
                  <c:v>70.400000000000006</c:v>
                </c:pt>
                <c:pt idx="133">
                  <c:v>69.599999999999994</c:v>
                </c:pt>
                <c:pt idx="134">
                  <c:v>64.8</c:v>
                </c:pt>
                <c:pt idx="135">
                  <c:v>71.3</c:v>
                </c:pt>
                <c:pt idx="136">
                  <c:v>69.3</c:v>
                </c:pt>
                <c:pt idx="137">
                  <c:v>62.5</c:v>
                </c:pt>
                <c:pt idx="138">
                  <c:v>67.599999999999994</c:v>
                </c:pt>
                <c:pt idx="139">
                  <c:v>69.099999999999994</c:v>
                </c:pt>
                <c:pt idx="140">
                  <c:v>69.3</c:v>
                </c:pt>
                <c:pt idx="141">
                  <c:v>64.7</c:v>
                </c:pt>
                <c:pt idx="142">
                  <c:v>68.3</c:v>
                </c:pt>
                <c:pt idx="143">
                  <c:v>60.1</c:v>
                </c:pt>
                <c:pt idx="144">
                  <c:v>68.400000000000006</c:v>
                </c:pt>
                <c:pt idx="145">
                  <c:v>67.5</c:v>
                </c:pt>
                <c:pt idx="146">
                  <c:v>63.2</c:v>
                </c:pt>
                <c:pt idx="147">
                  <c:v>69.400000000000006</c:v>
                </c:pt>
                <c:pt idx="148">
                  <c:v>60.5</c:v>
                </c:pt>
                <c:pt idx="149">
                  <c:v>58</c:v>
                </c:pt>
                <c:pt idx="150">
                  <c:v>62.1</c:v>
                </c:pt>
                <c:pt idx="151">
                  <c:v>62.5</c:v>
                </c:pt>
                <c:pt idx="152">
                  <c:v>60.1</c:v>
                </c:pt>
                <c:pt idx="153">
                  <c:v>64</c:v>
                </c:pt>
                <c:pt idx="154">
                  <c:v>66.8</c:v>
                </c:pt>
                <c:pt idx="155">
                  <c:v>61.3</c:v>
                </c:pt>
                <c:pt idx="156">
                  <c:v>67.5</c:v>
                </c:pt>
                <c:pt idx="157">
                  <c:v>69.2</c:v>
                </c:pt>
                <c:pt idx="158">
                  <c:v>63</c:v>
                </c:pt>
                <c:pt idx="159">
                  <c:v>70.5</c:v>
                </c:pt>
                <c:pt idx="160">
                  <c:v>74</c:v>
                </c:pt>
                <c:pt idx="161">
                  <c:v>65.2</c:v>
                </c:pt>
                <c:pt idx="162">
                  <c:v>73.599999999999994</c:v>
                </c:pt>
                <c:pt idx="163">
                  <c:v>75.2</c:v>
                </c:pt>
                <c:pt idx="164">
                  <c:v>68</c:v>
                </c:pt>
                <c:pt idx="165">
                  <c:v>73.7</c:v>
                </c:pt>
                <c:pt idx="166">
                  <c:v>76</c:v>
                </c:pt>
                <c:pt idx="167">
                  <c:v>67.8</c:v>
                </c:pt>
                <c:pt idx="168">
                  <c:v>76.5</c:v>
                </c:pt>
                <c:pt idx="169">
                  <c:v>74.7</c:v>
                </c:pt>
                <c:pt idx="170">
                  <c:v>69.599999999999994</c:v>
                </c:pt>
                <c:pt idx="171">
                  <c:v>73.8</c:v>
                </c:pt>
                <c:pt idx="172">
                  <c:v>65.599999999999994</c:v>
                </c:pt>
                <c:pt idx="173">
                  <c:v>69.099999999999994</c:v>
                </c:pt>
                <c:pt idx="174">
                  <c:v>68</c:v>
                </c:pt>
                <c:pt idx="175">
                  <c:v>64</c:v>
                </c:pt>
                <c:pt idx="176">
                  <c:v>69.599999999999994</c:v>
                </c:pt>
                <c:pt idx="177">
                  <c:v>67</c:v>
                </c:pt>
                <c:pt idx="178">
                  <c:v>63.3</c:v>
                </c:pt>
                <c:pt idx="179">
                  <c:v>64.5</c:v>
                </c:pt>
                <c:pt idx="180">
                  <c:v>64.599999999999994</c:v>
                </c:pt>
                <c:pt idx="181">
                  <c:v>60.4</c:v>
                </c:pt>
                <c:pt idx="182">
                  <c:v>63</c:v>
                </c:pt>
                <c:pt idx="183">
                  <c:v>60.2</c:v>
                </c:pt>
                <c:pt idx="184">
                  <c:v>66.400000000000006</c:v>
                </c:pt>
                <c:pt idx="185">
                  <c:v>75.2</c:v>
                </c:pt>
                <c:pt idx="186">
                  <c:v>68.599999999999994</c:v>
                </c:pt>
                <c:pt idx="187">
                  <c:v>73.400000000000006</c:v>
                </c:pt>
                <c:pt idx="188">
                  <c:v>73.599999999999994</c:v>
                </c:pt>
                <c:pt idx="189">
                  <c:v>64.8</c:v>
                </c:pt>
                <c:pt idx="190">
                  <c:v>71.2</c:v>
                </c:pt>
                <c:pt idx="191">
                  <c:v>70.3</c:v>
                </c:pt>
                <c:pt idx="192">
                  <c:v>64.7</c:v>
                </c:pt>
                <c:pt idx="193">
                  <c:v>67.5</c:v>
                </c:pt>
                <c:pt idx="194">
                  <c:v>64.2</c:v>
                </c:pt>
                <c:pt idx="195">
                  <c:v>66</c:v>
                </c:pt>
                <c:pt idx="196">
                  <c:v>62.1</c:v>
                </c:pt>
                <c:pt idx="197">
                  <c:v>66.599999999999994</c:v>
                </c:pt>
                <c:pt idx="198">
                  <c:v>60.1</c:v>
                </c:pt>
                <c:pt idx="199">
                  <c:v>65.400000000000006</c:v>
                </c:pt>
                <c:pt idx="200">
                  <c:v>60.2</c:v>
                </c:pt>
                <c:pt idx="201">
                  <c:v>66.8</c:v>
                </c:pt>
                <c:pt idx="202">
                  <c:v>69.900000000000006</c:v>
                </c:pt>
                <c:pt idx="203">
                  <c:v>63.7</c:v>
                </c:pt>
                <c:pt idx="204">
                  <c:v>72.8</c:v>
                </c:pt>
                <c:pt idx="205">
                  <c:v>71.3</c:v>
                </c:pt>
                <c:pt idx="206">
                  <c:v>66.8</c:v>
                </c:pt>
                <c:pt idx="207">
                  <c:v>76.8</c:v>
                </c:pt>
                <c:pt idx="208">
                  <c:v>74</c:v>
                </c:pt>
                <c:pt idx="209">
                  <c:v>68.2</c:v>
                </c:pt>
                <c:pt idx="210">
                  <c:v>77.5</c:v>
                </c:pt>
                <c:pt idx="211">
                  <c:v>69.7</c:v>
                </c:pt>
                <c:pt idx="212">
                  <c:v>70</c:v>
                </c:pt>
                <c:pt idx="213">
                  <c:v>79.2</c:v>
                </c:pt>
                <c:pt idx="214">
                  <c:v>76.2</c:v>
                </c:pt>
                <c:pt idx="215">
                  <c:v>70.3</c:v>
                </c:pt>
                <c:pt idx="216">
                  <c:v>77.7</c:v>
                </c:pt>
                <c:pt idx="217">
                  <c:v>68.599999999999994</c:v>
                </c:pt>
                <c:pt idx="218">
                  <c:v>75.3</c:v>
                </c:pt>
                <c:pt idx="219">
                  <c:v>68</c:v>
                </c:pt>
                <c:pt idx="220">
                  <c:v>74.599999999999994</c:v>
                </c:pt>
                <c:pt idx="221">
                  <c:v>69.7</c:v>
                </c:pt>
                <c:pt idx="222">
                  <c:v>79</c:v>
                </c:pt>
                <c:pt idx="223">
                  <c:v>80.2</c:v>
                </c:pt>
                <c:pt idx="224">
                  <c:v>69.2</c:v>
                </c:pt>
                <c:pt idx="225">
                  <c:v>74.7</c:v>
                </c:pt>
                <c:pt idx="226">
                  <c:v>70.099999999999994</c:v>
                </c:pt>
                <c:pt idx="227">
                  <c:v>78.099999999999994</c:v>
                </c:pt>
                <c:pt idx="228">
                  <c:v>78.400000000000006</c:v>
                </c:pt>
                <c:pt idx="229">
                  <c:v>71.099999999999994</c:v>
                </c:pt>
                <c:pt idx="230">
                  <c:v>80.5</c:v>
                </c:pt>
                <c:pt idx="231">
                  <c:v>81</c:v>
                </c:pt>
                <c:pt idx="232">
                  <c:v>72.2</c:v>
                </c:pt>
                <c:pt idx="233">
                  <c:v>83.2</c:v>
                </c:pt>
                <c:pt idx="234">
                  <c:v>74</c:v>
                </c:pt>
                <c:pt idx="235">
                  <c:v>81.7</c:v>
                </c:pt>
                <c:pt idx="236">
                  <c:v>82.4</c:v>
                </c:pt>
                <c:pt idx="237">
                  <c:v>73.900000000000006</c:v>
                </c:pt>
                <c:pt idx="238">
                  <c:v>80.8</c:v>
                </c:pt>
                <c:pt idx="239">
                  <c:v>82.1</c:v>
                </c:pt>
                <c:pt idx="240">
                  <c:v>73.400000000000006</c:v>
                </c:pt>
                <c:pt idx="241">
                  <c:v>81.599999999999994</c:v>
                </c:pt>
                <c:pt idx="242">
                  <c:v>82.9</c:v>
                </c:pt>
                <c:pt idx="243">
                  <c:v>73</c:v>
                </c:pt>
                <c:pt idx="244">
                  <c:v>82.4</c:v>
                </c:pt>
                <c:pt idx="245">
                  <c:v>81.5</c:v>
                </c:pt>
                <c:pt idx="246">
                  <c:v>72.2</c:v>
                </c:pt>
                <c:pt idx="247">
                  <c:v>80.400000000000006</c:v>
                </c:pt>
                <c:pt idx="248">
                  <c:v>80.2</c:v>
                </c:pt>
                <c:pt idx="249">
                  <c:v>73</c:v>
                </c:pt>
                <c:pt idx="250">
                  <c:v>82.6</c:v>
                </c:pt>
                <c:pt idx="251">
                  <c:v>79.400000000000006</c:v>
                </c:pt>
                <c:pt idx="252">
                  <c:v>71.5</c:v>
                </c:pt>
                <c:pt idx="253">
                  <c:v>78.3</c:v>
                </c:pt>
                <c:pt idx="254">
                  <c:v>71.900000000000006</c:v>
                </c:pt>
                <c:pt idx="255">
                  <c:v>76.8</c:v>
                </c:pt>
                <c:pt idx="256">
                  <c:v>76.8</c:v>
                </c:pt>
                <c:pt idx="257">
                  <c:v>70.400000000000006</c:v>
                </c:pt>
                <c:pt idx="258">
                  <c:v>66.7</c:v>
                </c:pt>
                <c:pt idx="259">
                  <c:v>76</c:v>
                </c:pt>
                <c:pt idx="260">
                  <c:v>76.5</c:v>
                </c:pt>
                <c:pt idx="261">
                  <c:v>68.5</c:v>
                </c:pt>
                <c:pt idx="262">
                  <c:v>80.5</c:v>
                </c:pt>
                <c:pt idx="263">
                  <c:v>78.400000000000006</c:v>
                </c:pt>
                <c:pt idx="264">
                  <c:v>69.8</c:v>
                </c:pt>
                <c:pt idx="265">
                  <c:v>79.400000000000006</c:v>
                </c:pt>
                <c:pt idx="266">
                  <c:v>80.099999999999994</c:v>
                </c:pt>
                <c:pt idx="267">
                  <c:v>70.5</c:v>
                </c:pt>
                <c:pt idx="268">
                  <c:v>80.2</c:v>
                </c:pt>
                <c:pt idx="269">
                  <c:v>82.3</c:v>
                </c:pt>
                <c:pt idx="270">
                  <c:v>72.8</c:v>
                </c:pt>
                <c:pt idx="271">
                  <c:v>84.9</c:v>
                </c:pt>
                <c:pt idx="272">
                  <c:v>74.5</c:v>
                </c:pt>
                <c:pt idx="273">
                  <c:v>84</c:v>
                </c:pt>
                <c:pt idx="274">
                  <c:v>85.4</c:v>
                </c:pt>
                <c:pt idx="275">
                  <c:v>76.8</c:v>
                </c:pt>
                <c:pt idx="276">
                  <c:v>87.6</c:v>
                </c:pt>
                <c:pt idx="277">
                  <c:v>86.5</c:v>
                </c:pt>
                <c:pt idx="278">
                  <c:v>78</c:v>
                </c:pt>
                <c:pt idx="279">
                  <c:v>85.2</c:v>
                </c:pt>
                <c:pt idx="280">
                  <c:v>76.599999999999994</c:v>
                </c:pt>
                <c:pt idx="281">
                  <c:v>88.3</c:v>
                </c:pt>
                <c:pt idx="282">
                  <c:v>78.7</c:v>
                </c:pt>
                <c:pt idx="283">
                  <c:v>84.8</c:v>
                </c:pt>
                <c:pt idx="284">
                  <c:v>77</c:v>
                </c:pt>
                <c:pt idx="285">
                  <c:v>86.2</c:v>
                </c:pt>
                <c:pt idx="286">
                  <c:v>76.2</c:v>
                </c:pt>
                <c:pt idx="287">
                  <c:v>86.4</c:v>
                </c:pt>
                <c:pt idx="288">
                  <c:v>86.2</c:v>
                </c:pt>
                <c:pt idx="289">
                  <c:v>80.400000000000006</c:v>
                </c:pt>
                <c:pt idx="290">
                  <c:v>84.8</c:v>
                </c:pt>
                <c:pt idx="291">
                  <c:v>78.7</c:v>
                </c:pt>
                <c:pt idx="292">
                  <c:v>76.099999999999994</c:v>
                </c:pt>
                <c:pt idx="293">
                  <c:v>83.7</c:v>
                </c:pt>
                <c:pt idx="294">
                  <c:v>84</c:v>
                </c:pt>
                <c:pt idx="295">
                  <c:v>76.400000000000006</c:v>
                </c:pt>
                <c:pt idx="296">
                  <c:v>82.5</c:v>
                </c:pt>
                <c:pt idx="297">
                  <c:v>83.2</c:v>
                </c:pt>
                <c:pt idx="298">
                  <c:v>73.7</c:v>
                </c:pt>
                <c:pt idx="299">
                  <c:v>82.1</c:v>
                </c:pt>
                <c:pt idx="300">
                  <c:v>75.099999999999994</c:v>
                </c:pt>
                <c:pt idx="301">
                  <c:v>83.3</c:v>
                </c:pt>
                <c:pt idx="302">
                  <c:v>85</c:v>
                </c:pt>
                <c:pt idx="303">
                  <c:v>74.400000000000006</c:v>
                </c:pt>
                <c:pt idx="304">
                  <c:v>85.1</c:v>
                </c:pt>
                <c:pt idx="305">
                  <c:v>75.2</c:v>
                </c:pt>
                <c:pt idx="306">
                  <c:v>80.8</c:v>
                </c:pt>
                <c:pt idx="307">
                  <c:v>73.599999999999994</c:v>
                </c:pt>
                <c:pt idx="308">
                  <c:v>83.3</c:v>
                </c:pt>
                <c:pt idx="309">
                  <c:v>84.3</c:v>
                </c:pt>
                <c:pt idx="310">
                  <c:v>77.2</c:v>
                </c:pt>
                <c:pt idx="311">
                  <c:v>86</c:v>
                </c:pt>
                <c:pt idx="312">
                  <c:v>75.900000000000006</c:v>
                </c:pt>
                <c:pt idx="313">
                  <c:v>85.8</c:v>
                </c:pt>
                <c:pt idx="314">
                  <c:v>87.2</c:v>
                </c:pt>
                <c:pt idx="315">
                  <c:v>78.599999999999994</c:v>
                </c:pt>
                <c:pt idx="316">
                  <c:v>78.099999999999994</c:v>
                </c:pt>
                <c:pt idx="317">
                  <c:v>88.5</c:v>
                </c:pt>
                <c:pt idx="318">
                  <c:v>77.7</c:v>
                </c:pt>
                <c:pt idx="319">
                  <c:v>84.7</c:v>
                </c:pt>
                <c:pt idx="320">
                  <c:v>85.4</c:v>
                </c:pt>
                <c:pt idx="321">
                  <c:v>76.400000000000006</c:v>
                </c:pt>
                <c:pt idx="322">
                  <c:v>86.9</c:v>
                </c:pt>
                <c:pt idx="323">
                  <c:v>77.900000000000006</c:v>
                </c:pt>
                <c:pt idx="324">
                  <c:v>83.9</c:v>
                </c:pt>
                <c:pt idx="325">
                  <c:v>75.599999999999994</c:v>
                </c:pt>
                <c:pt idx="326">
                  <c:v>81.099999999999994</c:v>
                </c:pt>
                <c:pt idx="327">
                  <c:v>74.900000000000006</c:v>
                </c:pt>
                <c:pt idx="328">
                  <c:v>76.3</c:v>
                </c:pt>
                <c:pt idx="329">
                  <c:v>85.5</c:v>
                </c:pt>
                <c:pt idx="330">
                  <c:v>76.5</c:v>
                </c:pt>
                <c:pt idx="331">
                  <c:v>86.8</c:v>
                </c:pt>
                <c:pt idx="332">
                  <c:v>76.5</c:v>
                </c:pt>
                <c:pt idx="333">
                  <c:v>84.2</c:v>
                </c:pt>
                <c:pt idx="334">
                  <c:v>75.599999999999994</c:v>
                </c:pt>
                <c:pt idx="335">
                  <c:v>74.599999999999994</c:v>
                </c:pt>
                <c:pt idx="336">
                  <c:v>84.6</c:v>
                </c:pt>
                <c:pt idx="337">
                  <c:v>76</c:v>
                </c:pt>
                <c:pt idx="338">
                  <c:v>80.3</c:v>
                </c:pt>
                <c:pt idx="339">
                  <c:v>73.400000000000006</c:v>
                </c:pt>
                <c:pt idx="340">
                  <c:v>73.2</c:v>
                </c:pt>
                <c:pt idx="341">
                  <c:v>77</c:v>
                </c:pt>
                <c:pt idx="342">
                  <c:v>81.599999999999994</c:v>
                </c:pt>
                <c:pt idx="343">
                  <c:v>78.400000000000006</c:v>
                </c:pt>
                <c:pt idx="344">
                  <c:v>74.3</c:v>
                </c:pt>
                <c:pt idx="345" formatCode="General">
                  <c:v>75.5</c:v>
                </c:pt>
                <c:pt idx="346" formatCode="General">
                  <c:v>72.400000000000006</c:v>
                </c:pt>
                <c:pt idx="347" formatCode="General">
                  <c:v>76.099999999999994</c:v>
                </c:pt>
                <c:pt idx="348" formatCode="General">
                  <c:v>77.599999999999994</c:v>
                </c:pt>
                <c:pt idx="349" formatCode="General">
                  <c:v>73.2</c:v>
                </c:pt>
                <c:pt idx="350" formatCode="General">
                  <c:v>78.2</c:v>
                </c:pt>
                <c:pt idx="351" formatCode="General">
                  <c:v>72.3</c:v>
                </c:pt>
                <c:pt idx="352" formatCode="General">
                  <c:v>79.8</c:v>
                </c:pt>
                <c:pt idx="353" formatCode="General">
                  <c:v>81</c:v>
                </c:pt>
                <c:pt idx="354" formatCode="General">
                  <c:v>79.900000000000006</c:v>
                </c:pt>
                <c:pt idx="355" formatCode="General">
                  <c:v>83.3</c:v>
                </c:pt>
                <c:pt idx="356">
                  <c:v>74</c:v>
                </c:pt>
                <c:pt idx="357">
                  <c:v>79.599999999999994</c:v>
                </c:pt>
                <c:pt idx="358">
                  <c:v>73.099999999999994</c:v>
                </c:pt>
                <c:pt idx="359">
                  <c:v>81.099999999999994</c:v>
                </c:pt>
                <c:pt idx="360">
                  <c:v>78.3</c:v>
                </c:pt>
                <c:pt idx="361">
                  <c:v>73.3</c:v>
                </c:pt>
                <c:pt idx="362">
                  <c:v>81.7</c:v>
                </c:pt>
                <c:pt idx="363">
                  <c:v>76.7</c:v>
                </c:pt>
                <c:pt idx="364">
                  <c:v>84.2</c:v>
                </c:pt>
                <c:pt idx="365">
                  <c:v>76.900000000000006</c:v>
                </c:pt>
                <c:pt idx="366">
                  <c:v>81.7</c:v>
                </c:pt>
                <c:pt idx="367">
                  <c:v>77.2</c:v>
                </c:pt>
                <c:pt idx="368">
                  <c:v>78.3</c:v>
                </c:pt>
                <c:pt idx="369">
                  <c:v>82.5</c:v>
                </c:pt>
                <c:pt idx="370">
                  <c:v>81.5</c:v>
                </c:pt>
                <c:pt idx="371">
                  <c:v>77</c:v>
                </c:pt>
                <c:pt idx="372">
                  <c:v>83.3</c:v>
                </c:pt>
                <c:pt idx="373">
                  <c:v>69.900000000000006</c:v>
                </c:pt>
                <c:pt idx="374" formatCode="General">
                  <c:v>76.5</c:v>
                </c:pt>
                <c:pt idx="375" formatCode="General">
                  <c:v>73.5</c:v>
                </c:pt>
                <c:pt idx="376" formatCode="General">
                  <c:v>79.599999999999994</c:v>
                </c:pt>
                <c:pt idx="377" formatCode="General">
                  <c:v>73.099999999999994</c:v>
                </c:pt>
                <c:pt idx="378" formatCode="General">
                  <c:v>81.5</c:v>
                </c:pt>
                <c:pt idx="379" formatCode="General">
                  <c:v>73.2</c:v>
                </c:pt>
                <c:pt idx="380">
                  <c:v>79.599999999999994</c:v>
                </c:pt>
                <c:pt idx="381" formatCode="General">
                  <c:v>74.3</c:v>
                </c:pt>
                <c:pt idx="382" formatCode="General">
                  <c:v>79.7</c:v>
                </c:pt>
                <c:pt idx="383" formatCode="General">
                  <c:v>74.3</c:v>
                </c:pt>
                <c:pt idx="384" formatCode="General">
                  <c:v>75.7</c:v>
                </c:pt>
                <c:pt idx="385" formatCode="General">
                  <c:v>79</c:v>
                </c:pt>
                <c:pt idx="386" formatCode="General">
                  <c:v>74.7</c:v>
                </c:pt>
                <c:pt idx="387" formatCode="General">
                  <c:v>76.8</c:v>
                </c:pt>
                <c:pt idx="388">
                  <c:v>73.7</c:v>
                </c:pt>
                <c:pt idx="389">
                  <c:v>79</c:v>
                </c:pt>
                <c:pt idx="390">
                  <c:v>69.2</c:v>
                </c:pt>
                <c:pt idx="391">
                  <c:v>74</c:v>
                </c:pt>
                <c:pt idx="392">
                  <c:v>75.400000000000006</c:v>
                </c:pt>
                <c:pt idx="393">
                  <c:v>67</c:v>
                </c:pt>
                <c:pt idx="394">
                  <c:v>77.3</c:v>
                </c:pt>
                <c:pt idx="395">
                  <c:v>70.5</c:v>
                </c:pt>
                <c:pt idx="396">
                  <c:v>77</c:v>
                </c:pt>
                <c:pt idx="397">
                  <c:v>70.099999999999994</c:v>
                </c:pt>
                <c:pt idx="398">
                  <c:v>78</c:v>
                </c:pt>
                <c:pt idx="399" formatCode="General">
                  <c:v>73.3</c:v>
                </c:pt>
                <c:pt idx="400">
                  <c:v>79.7</c:v>
                </c:pt>
                <c:pt idx="401">
                  <c:v>78.099999999999994</c:v>
                </c:pt>
                <c:pt idx="402">
                  <c:v>71.2</c:v>
                </c:pt>
                <c:pt idx="403">
                  <c:v>78.400000000000006</c:v>
                </c:pt>
                <c:pt idx="404">
                  <c:v>72.5</c:v>
                </c:pt>
                <c:pt idx="405">
                  <c:v>77.8</c:v>
                </c:pt>
                <c:pt idx="406">
                  <c:v>80.7</c:v>
                </c:pt>
                <c:pt idx="407">
                  <c:v>76.2</c:v>
                </c:pt>
                <c:pt idx="408">
                  <c:v>73.2</c:v>
                </c:pt>
                <c:pt idx="409">
                  <c:v>73.2</c:v>
                </c:pt>
                <c:pt idx="410">
                  <c:v>80.8</c:v>
                </c:pt>
                <c:pt idx="411">
                  <c:v>74.5</c:v>
                </c:pt>
                <c:pt idx="412">
                  <c:v>79.3</c:v>
                </c:pt>
                <c:pt idx="413">
                  <c:v>73.3</c:v>
                </c:pt>
                <c:pt idx="414">
                  <c:v>80.2</c:v>
                </c:pt>
                <c:pt idx="415">
                  <c:v>74.400000000000006</c:v>
                </c:pt>
                <c:pt idx="416">
                  <c:v>73</c:v>
                </c:pt>
                <c:pt idx="417">
                  <c:v>82</c:v>
                </c:pt>
                <c:pt idx="418" formatCode="General">
                  <c:v>82.4</c:v>
                </c:pt>
                <c:pt idx="419" formatCode="General">
                  <c:v>74.3</c:v>
                </c:pt>
                <c:pt idx="420">
                  <c:v>82.3</c:v>
                </c:pt>
                <c:pt idx="421" formatCode="General">
                  <c:v>73.099999999999994</c:v>
                </c:pt>
                <c:pt idx="422">
                  <c:v>81.900000000000006</c:v>
                </c:pt>
                <c:pt idx="423">
                  <c:v>72.900000000000006</c:v>
                </c:pt>
                <c:pt idx="424">
                  <c:v>81</c:v>
                </c:pt>
                <c:pt idx="425">
                  <c:v>71.900000000000006</c:v>
                </c:pt>
                <c:pt idx="426">
                  <c:v>81</c:v>
                </c:pt>
                <c:pt idx="427">
                  <c:v>72.7</c:v>
                </c:pt>
                <c:pt idx="428">
                  <c:v>78.5</c:v>
                </c:pt>
                <c:pt idx="429">
                  <c:v>68.8</c:v>
                </c:pt>
                <c:pt idx="430">
                  <c:v>72.099999999999994</c:v>
                </c:pt>
                <c:pt idx="431">
                  <c:v>78.8</c:v>
                </c:pt>
                <c:pt idx="432">
                  <c:v>71.900000000000006</c:v>
                </c:pt>
                <c:pt idx="433">
                  <c:v>80.900000000000006</c:v>
                </c:pt>
                <c:pt idx="434">
                  <c:v>72</c:v>
                </c:pt>
                <c:pt idx="435">
                  <c:v>82.2</c:v>
                </c:pt>
                <c:pt idx="436">
                  <c:v>71.5</c:v>
                </c:pt>
                <c:pt idx="437">
                  <c:v>72</c:v>
                </c:pt>
                <c:pt idx="438">
                  <c:v>75.400000000000006</c:v>
                </c:pt>
                <c:pt idx="439">
                  <c:v>65</c:v>
                </c:pt>
                <c:pt idx="440">
                  <c:v>74.599999999999994</c:v>
                </c:pt>
                <c:pt idx="441">
                  <c:v>67.3</c:v>
                </c:pt>
                <c:pt idx="442">
                  <c:v>73.599999999999994</c:v>
                </c:pt>
                <c:pt idx="443">
                  <c:v>67.5</c:v>
                </c:pt>
                <c:pt idx="444">
                  <c:v>74.5</c:v>
                </c:pt>
                <c:pt idx="445">
                  <c:v>64.599999999999994</c:v>
                </c:pt>
                <c:pt idx="446">
                  <c:v>73.2</c:v>
                </c:pt>
                <c:pt idx="447">
                  <c:v>64.400000000000006</c:v>
                </c:pt>
                <c:pt idx="448">
                  <c:v>72.7</c:v>
                </c:pt>
                <c:pt idx="449">
                  <c:v>67</c:v>
                </c:pt>
                <c:pt idx="450">
                  <c:v>73.099999999999994</c:v>
                </c:pt>
                <c:pt idx="451">
                  <c:v>68.2</c:v>
                </c:pt>
                <c:pt idx="452">
                  <c:v>72.3</c:v>
                </c:pt>
                <c:pt idx="453">
                  <c:v>64.7</c:v>
                </c:pt>
                <c:pt idx="454">
                  <c:v>71</c:v>
                </c:pt>
                <c:pt idx="455">
                  <c:v>60.8</c:v>
                </c:pt>
                <c:pt idx="456">
                  <c:v>70.2</c:v>
                </c:pt>
                <c:pt idx="457">
                  <c:v>61.5</c:v>
                </c:pt>
                <c:pt idx="458">
                  <c:v>68.2</c:v>
                </c:pt>
                <c:pt idx="459">
                  <c:v>60.3</c:v>
                </c:pt>
                <c:pt idx="460">
                  <c:v>59.5</c:v>
                </c:pt>
                <c:pt idx="461">
                  <c:v>68.099999999999994</c:v>
                </c:pt>
                <c:pt idx="462">
                  <c:v>63.2</c:v>
                </c:pt>
                <c:pt idx="463">
                  <c:v>63.3</c:v>
                </c:pt>
                <c:pt idx="464">
                  <c:v>69.7</c:v>
                </c:pt>
                <c:pt idx="465">
                  <c:v>63.7</c:v>
                </c:pt>
                <c:pt idx="466">
                  <c:v>72.8</c:v>
                </c:pt>
                <c:pt idx="467">
                  <c:v>63.6</c:v>
                </c:pt>
                <c:pt idx="468">
                  <c:v>72.7</c:v>
                </c:pt>
                <c:pt idx="469">
                  <c:v>64.099999999999994</c:v>
                </c:pt>
                <c:pt idx="470">
                  <c:v>72.2</c:v>
                </c:pt>
                <c:pt idx="471">
                  <c:v>65.3</c:v>
                </c:pt>
                <c:pt idx="472">
                  <c:v>61.5</c:v>
                </c:pt>
                <c:pt idx="473">
                  <c:v>69.400000000000006</c:v>
                </c:pt>
                <c:pt idx="474">
                  <c:v>61.3</c:v>
                </c:pt>
                <c:pt idx="475">
                  <c:v>72.5</c:v>
                </c:pt>
                <c:pt idx="476">
                  <c:v>62.8</c:v>
                </c:pt>
                <c:pt idx="477">
                  <c:v>58.5</c:v>
                </c:pt>
                <c:pt idx="478">
                  <c:v>72.599999999999994</c:v>
                </c:pt>
                <c:pt idx="479">
                  <c:v>60.2</c:v>
                </c:pt>
                <c:pt idx="480">
                  <c:v>67.900000000000006</c:v>
                </c:pt>
                <c:pt idx="481">
                  <c:v>58.6</c:v>
                </c:pt>
                <c:pt idx="482">
                  <c:v>65.5</c:v>
                </c:pt>
                <c:pt idx="483">
                  <c:v>56.2</c:v>
                </c:pt>
                <c:pt idx="484">
                  <c:v>65</c:v>
                </c:pt>
                <c:pt idx="485">
                  <c:v>57.7</c:v>
                </c:pt>
                <c:pt idx="486">
                  <c:v>67.3</c:v>
                </c:pt>
                <c:pt idx="487">
                  <c:v>61.3</c:v>
                </c:pt>
                <c:pt idx="488">
                  <c:v>69</c:v>
                </c:pt>
                <c:pt idx="489">
                  <c:v>57.9</c:v>
                </c:pt>
                <c:pt idx="490">
                  <c:v>69.3</c:v>
                </c:pt>
                <c:pt idx="491">
                  <c:v>60.1</c:v>
                </c:pt>
                <c:pt idx="492">
                  <c:v>68.5</c:v>
                </c:pt>
                <c:pt idx="493">
                  <c:v>56.7</c:v>
                </c:pt>
                <c:pt idx="494">
                  <c:v>58.2</c:v>
                </c:pt>
                <c:pt idx="495">
                  <c:v>68.400000000000006</c:v>
                </c:pt>
                <c:pt idx="496">
                  <c:v>58</c:v>
                </c:pt>
                <c:pt idx="497">
                  <c:v>69.099999999999994</c:v>
                </c:pt>
                <c:pt idx="498">
                  <c:v>58.9</c:v>
                </c:pt>
                <c:pt idx="499">
                  <c:v>68.2</c:v>
                </c:pt>
                <c:pt idx="500">
                  <c:v>62</c:v>
                </c:pt>
                <c:pt idx="501">
                  <c:v>66.2</c:v>
                </c:pt>
                <c:pt idx="502">
                  <c:v>59.6</c:v>
                </c:pt>
                <c:pt idx="503">
                  <c:v>65.400000000000006</c:v>
                </c:pt>
                <c:pt idx="504">
                  <c:v>55.4</c:v>
                </c:pt>
                <c:pt idx="505">
                  <c:v>69.099999999999994</c:v>
                </c:pt>
                <c:pt idx="506">
                  <c:v>56.4</c:v>
                </c:pt>
                <c:pt idx="507">
                  <c:v>69.400000000000006</c:v>
                </c:pt>
                <c:pt idx="508">
                  <c:v>70.099999999999994</c:v>
                </c:pt>
                <c:pt idx="509">
                  <c:v>67.3</c:v>
                </c:pt>
                <c:pt idx="510">
                  <c:v>58</c:v>
                </c:pt>
                <c:pt idx="511">
                  <c:v>66.400000000000006</c:v>
                </c:pt>
                <c:pt idx="512">
                  <c:v>66</c:v>
                </c:pt>
                <c:pt idx="513">
                  <c:v>63.1</c:v>
                </c:pt>
                <c:pt idx="514">
                  <c:v>62.6</c:v>
                </c:pt>
                <c:pt idx="515">
                  <c:v>62</c:v>
                </c:pt>
                <c:pt idx="516">
                  <c:v>58.7</c:v>
                </c:pt>
                <c:pt idx="517">
                  <c:v>65</c:v>
                </c:pt>
                <c:pt idx="518">
                  <c:v>64</c:v>
                </c:pt>
                <c:pt idx="519">
                  <c:v>54.5</c:v>
                </c:pt>
                <c:pt idx="520">
                  <c:v>62.6</c:v>
                </c:pt>
                <c:pt idx="521">
                  <c:v>56.8</c:v>
                </c:pt>
                <c:pt idx="522">
                  <c:v>61.9</c:v>
                </c:pt>
                <c:pt idx="523">
                  <c:v>54.3</c:v>
                </c:pt>
                <c:pt idx="524">
                  <c:v>63</c:v>
                </c:pt>
                <c:pt idx="525">
                  <c:v>54</c:v>
                </c:pt>
                <c:pt idx="526">
                  <c:v>61.7</c:v>
                </c:pt>
                <c:pt idx="527">
                  <c:v>61.5</c:v>
                </c:pt>
                <c:pt idx="528">
                  <c:v>51.4</c:v>
                </c:pt>
                <c:pt idx="529">
                  <c:v>58.9</c:v>
                </c:pt>
                <c:pt idx="530">
                  <c:v>50.4</c:v>
                </c:pt>
                <c:pt idx="531">
                  <c:v>59.2</c:v>
                </c:pt>
                <c:pt idx="532">
                  <c:v>59.8</c:v>
                </c:pt>
                <c:pt idx="533">
                  <c:v>57.1</c:v>
                </c:pt>
                <c:pt idx="534">
                  <c:v>58.6</c:v>
                </c:pt>
                <c:pt idx="535">
                  <c:v>61</c:v>
                </c:pt>
                <c:pt idx="536">
                  <c:v>49.6</c:v>
                </c:pt>
                <c:pt idx="537">
                  <c:v>57.1</c:v>
                </c:pt>
                <c:pt idx="538">
                  <c:v>56.6</c:v>
                </c:pt>
                <c:pt idx="539">
                  <c:v>60.1</c:v>
                </c:pt>
                <c:pt idx="540">
                  <c:v>58.1</c:v>
                </c:pt>
                <c:pt idx="541">
                  <c:v>57.3</c:v>
                </c:pt>
                <c:pt idx="542">
                  <c:v>52.6</c:v>
                </c:pt>
                <c:pt idx="543">
                  <c:v>50.5</c:v>
                </c:pt>
                <c:pt idx="544">
                  <c:v>42.8</c:v>
                </c:pt>
                <c:pt idx="545">
                  <c:v>51.2</c:v>
                </c:pt>
                <c:pt idx="546">
                  <c:v>53.3</c:v>
                </c:pt>
                <c:pt idx="547">
                  <c:v>50.9</c:v>
                </c:pt>
                <c:pt idx="548">
                  <c:v>50.9</c:v>
                </c:pt>
                <c:pt idx="549">
                  <c:v>49.7</c:v>
                </c:pt>
                <c:pt idx="550">
                  <c:v>46.7</c:v>
                </c:pt>
                <c:pt idx="551">
                  <c:v>49.9</c:v>
                </c:pt>
                <c:pt idx="552">
                  <c:v>50.3</c:v>
                </c:pt>
                <c:pt idx="553">
                  <c:v>50</c:v>
                </c:pt>
                <c:pt idx="554">
                  <c:v>46.4</c:v>
                </c:pt>
                <c:pt idx="555">
                  <c:v>49.6</c:v>
                </c:pt>
                <c:pt idx="556">
                  <c:v>51.4</c:v>
                </c:pt>
                <c:pt idx="557">
                  <c:v>52.1</c:v>
                </c:pt>
                <c:pt idx="558">
                  <c:v>52.2</c:v>
                </c:pt>
                <c:pt idx="559">
                  <c:v>49.7</c:v>
                </c:pt>
                <c:pt idx="560">
                  <c:v>52.1</c:v>
                </c:pt>
                <c:pt idx="561">
                  <c:v>51.5</c:v>
                </c:pt>
                <c:pt idx="562">
                  <c:v>46.8</c:v>
                </c:pt>
                <c:pt idx="563">
                  <c:v>42.1</c:v>
                </c:pt>
                <c:pt idx="564">
                  <c:v>49.3</c:v>
                </c:pt>
                <c:pt idx="565">
                  <c:v>48.1</c:v>
                </c:pt>
                <c:pt idx="566">
                  <c:v>50</c:v>
                </c:pt>
                <c:pt idx="567">
                  <c:v>54</c:v>
                </c:pt>
                <c:pt idx="568">
                  <c:v>51.9</c:v>
                </c:pt>
                <c:pt idx="569">
                  <c:v>53.2</c:v>
                </c:pt>
                <c:pt idx="570">
                  <c:v>56.9</c:v>
                </c:pt>
                <c:pt idx="571">
                  <c:v>56.4</c:v>
                </c:pt>
                <c:pt idx="572">
                  <c:v>51.5</c:v>
                </c:pt>
                <c:pt idx="573">
                  <c:v>51.6</c:v>
                </c:pt>
                <c:pt idx="574">
                  <c:v>52.1</c:v>
                </c:pt>
                <c:pt idx="575">
                  <c:v>51.7</c:v>
                </c:pt>
                <c:pt idx="576">
                  <c:v>53.8</c:v>
                </c:pt>
                <c:pt idx="577">
                  <c:v>54.8</c:v>
                </c:pt>
                <c:pt idx="578">
                  <c:v>52.9</c:v>
                </c:pt>
                <c:pt idx="579">
                  <c:v>50.2</c:v>
                </c:pt>
                <c:pt idx="580">
                  <c:v>46.2</c:v>
                </c:pt>
                <c:pt idx="581">
                  <c:v>46.6</c:v>
                </c:pt>
                <c:pt idx="582">
                  <c:v>50.8</c:v>
                </c:pt>
                <c:pt idx="583">
                  <c:v>40.4</c:v>
                </c:pt>
                <c:pt idx="584">
                  <c:v>51.7</c:v>
                </c:pt>
                <c:pt idx="585">
                  <c:v>50.5</c:v>
                </c:pt>
                <c:pt idx="586">
                  <c:v>49.5</c:v>
                </c:pt>
                <c:pt idx="587">
                  <c:v>52.8</c:v>
                </c:pt>
                <c:pt idx="588">
                  <c:v>57.3</c:v>
                </c:pt>
                <c:pt idx="589">
                  <c:v>55.4</c:v>
                </c:pt>
                <c:pt idx="590">
                  <c:v>55.1</c:v>
                </c:pt>
                <c:pt idx="591">
                  <c:v>57.3</c:v>
                </c:pt>
                <c:pt idx="592">
                  <c:v>56.3</c:v>
                </c:pt>
                <c:pt idx="593">
                  <c:v>58.7</c:v>
                </c:pt>
                <c:pt idx="594">
                  <c:v>58.1</c:v>
                </c:pt>
                <c:pt idx="595">
                  <c:v>57.7</c:v>
                </c:pt>
                <c:pt idx="596">
                  <c:v>57</c:v>
                </c:pt>
                <c:pt idx="597">
                  <c:v>52.7</c:v>
                </c:pt>
                <c:pt idx="598">
                  <c:v>51.9</c:v>
                </c:pt>
                <c:pt idx="599">
                  <c:v>57.2</c:v>
                </c:pt>
                <c:pt idx="600">
                  <c:v>51.3</c:v>
                </c:pt>
                <c:pt idx="601">
                  <c:v>51.3</c:v>
                </c:pt>
                <c:pt idx="602">
                  <c:v>51.6</c:v>
                </c:pt>
                <c:pt idx="603">
                  <c:v>60.5</c:v>
                </c:pt>
                <c:pt idx="604">
                  <c:v>57.3</c:v>
                </c:pt>
                <c:pt idx="605">
                  <c:v>57.7</c:v>
                </c:pt>
                <c:pt idx="606">
                  <c:v>58.7</c:v>
                </c:pt>
                <c:pt idx="607">
                  <c:v>64.5</c:v>
                </c:pt>
                <c:pt idx="608">
                  <c:v>60.3</c:v>
                </c:pt>
                <c:pt idx="609">
                  <c:v>59.7</c:v>
                </c:pt>
                <c:pt idx="610">
                  <c:v>58.3</c:v>
                </c:pt>
                <c:pt idx="611">
                  <c:v>66.3</c:v>
                </c:pt>
                <c:pt idx="612">
                  <c:v>65</c:v>
                </c:pt>
                <c:pt idx="613">
                  <c:v>65.3</c:v>
                </c:pt>
                <c:pt idx="614">
                  <c:v>61.8</c:v>
                </c:pt>
                <c:pt idx="615">
                  <c:v>63.2</c:v>
                </c:pt>
                <c:pt idx="616">
                  <c:v>71.2</c:v>
                </c:pt>
                <c:pt idx="617">
                  <c:v>69.099999999999994</c:v>
                </c:pt>
                <c:pt idx="618">
                  <c:v>70.7</c:v>
                </c:pt>
                <c:pt idx="619">
                  <c:v>71.3</c:v>
                </c:pt>
                <c:pt idx="620">
                  <c:v>65.900000000000006</c:v>
                </c:pt>
                <c:pt idx="621">
                  <c:v>72.7</c:v>
                </c:pt>
                <c:pt idx="622">
                  <c:v>75.5</c:v>
                </c:pt>
                <c:pt idx="623">
                  <c:v>76.599999999999994</c:v>
                </c:pt>
                <c:pt idx="624">
                  <c:v>59.1</c:v>
                </c:pt>
                <c:pt idx="625">
                  <c:v>71.5</c:v>
                </c:pt>
                <c:pt idx="626">
                  <c:v>73</c:v>
                </c:pt>
                <c:pt idx="627">
                  <c:v>76.900000000000006</c:v>
                </c:pt>
                <c:pt idx="628">
                  <c:v>74.099999999999994</c:v>
                </c:pt>
                <c:pt idx="629">
                  <c:v>76.900000000000006</c:v>
                </c:pt>
                <c:pt idx="630">
                  <c:v>74.099999999999994</c:v>
                </c:pt>
                <c:pt idx="631">
                  <c:v>75.599999999999994</c:v>
                </c:pt>
                <c:pt idx="632">
                  <c:v>78.8</c:v>
                </c:pt>
                <c:pt idx="633">
                  <c:v>79.8</c:v>
                </c:pt>
                <c:pt idx="634">
                  <c:v>80.8</c:v>
                </c:pt>
                <c:pt idx="635">
                  <c:v>78.7</c:v>
                </c:pt>
                <c:pt idx="636" formatCode="General">
                  <c:v>82.9</c:v>
                </c:pt>
                <c:pt idx="637" formatCode="General">
                  <c:v>83.1</c:v>
                </c:pt>
                <c:pt idx="638" formatCode="General">
                  <c:v>78.099999999999994</c:v>
                </c:pt>
                <c:pt idx="639" formatCode="General">
                  <c:v>77.3</c:v>
                </c:pt>
                <c:pt idx="640" formatCode="General">
                  <c:v>82.6</c:v>
                </c:pt>
                <c:pt idx="641" formatCode="General">
                  <c:v>70.2</c:v>
                </c:pt>
                <c:pt idx="642">
                  <c:v>85</c:v>
                </c:pt>
                <c:pt idx="643">
                  <c:v>83.4</c:v>
                </c:pt>
                <c:pt idx="644">
                  <c:v>87.5</c:v>
                </c:pt>
                <c:pt idx="645">
                  <c:v>81</c:v>
                </c:pt>
                <c:pt idx="646">
                  <c:v>80.599999999999994</c:v>
                </c:pt>
                <c:pt idx="647">
                  <c:v>86.6</c:v>
                </c:pt>
                <c:pt idx="648">
                  <c:v>88.7</c:v>
                </c:pt>
                <c:pt idx="649">
                  <c:v>89.9</c:v>
                </c:pt>
                <c:pt idx="650">
                  <c:v>87.9</c:v>
                </c:pt>
                <c:pt idx="651">
                  <c:v>72.7</c:v>
                </c:pt>
                <c:pt idx="652">
                  <c:v>85.2</c:v>
                </c:pt>
                <c:pt idx="653">
                  <c:v>83</c:v>
                </c:pt>
                <c:pt idx="654">
                  <c:v>86.7</c:v>
                </c:pt>
                <c:pt idx="655">
                  <c:v>85</c:v>
                </c:pt>
                <c:pt idx="656">
                  <c:v>85.7</c:v>
                </c:pt>
                <c:pt idx="657">
                  <c:v>85</c:v>
                </c:pt>
                <c:pt idx="658">
                  <c:v>85.5</c:v>
                </c:pt>
                <c:pt idx="659">
                  <c:v>80.400000000000006</c:v>
                </c:pt>
                <c:pt idx="660">
                  <c:v>80.5</c:v>
                </c:pt>
                <c:pt idx="661">
                  <c:v>83.5</c:v>
                </c:pt>
                <c:pt idx="662">
                  <c:v>84.3</c:v>
                </c:pt>
                <c:pt idx="663">
                  <c:v>79.8</c:v>
                </c:pt>
                <c:pt idx="664">
                  <c:v>76.599999999999994</c:v>
                </c:pt>
                <c:pt idx="665">
                  <c:v>72.599999999999994</c:v>
                </c:pt>
                <c:pt idx="666">
                  <c:v>73.7</c:v>
                </c:pt>
                <c:pt idx="667">
                  <c:v>78.2</c:v>
                </c:pt>
                <c:pt idx="668">
                  <c:v>78.5</c:v>
                </c:pt>
                <c:pt idx="669">
                  <c:v>79.599999999999994</c:v>
                </c:pt>
                <c:pt idx="670">
                  <c:v>80.2</c:v>
                </c:pt>
                <c:pt idx="671">
                  <c:v>80.900000000000006</c:v>
                </c:pt>
                <c:pt idx="672">
                  <c:v>73.099999999999994</c:v>
                </c:pt>
                <c:pt idx="673">
                  <c:v>75.3</c:v>
                </c:pt>
                <c:pt idx="674">
                  <c:v>75</c:v>
                </c:pt>
                <c:pt idx="675">
                  <c:v>77.3</c:v>
                </c:pt>
                <c:pt idx="676">
                  <c:v>77.3</c:v>
                </c:pt>
                <c:pt idx="677">
                  <c:v>76.400000000000006</c:v>
                </c:pt>
                <c:pt idx="678">
                  <c:v>77.7</c:v>
                </c:pt>
                <c:pt idx="679">
                  <c:v>76.8</c:v>
                </c:pt>
                <c:pt idx="680">
                  <c:v>77.8</c:v>
                </c:pt>
                <c:pt idx="681">
                  <c:v>79.2</c:v>
                </c:pt>
                <c:pt idx="682">
                  <c:v>74.900000000000006</c:v>
                </c:pt>
                <c:pt idx="683">
                  <c:v>76.400000000000006</c:v>
                </c:pt>
                <c:pt idx="684">
                  <c:v>72.5</c:v>
                </c:pt>
                <c:pt idx="685">
                  <c:v>77.3</c:v>
                </c:pt>
                <c:pt idx="686">
                  <c:v>74.8</c:v>
                </c:pt>
                <c:pt idx="687">
                  <c:v>67.599999999999994</c:v>
                </c:pt>
                <c:pt idx="688">
                  <c:v>63.5</c:v>
                </c:pt>
                <c:pt idx="689">
                  <c:v>60.4</c:v>
                </c:pt>
                <c:pt idx="690">
                  <c:v>62.9</c:v>
                </c:pt>
                <c:pt idx="691">
                  <c:v>61.1</c:v>
                </c:pt>
                <c:pt idx="692">
                  <c:v>61.3</c:v>
                </c:pt>
                <c:pt idx="693">
                  <c:v>62.6</c:v>
                </c:pt>
                <c:pt idx="694">
                  <c:v>63.6</c:v>
                </c:pt>
                <c:pt idx="695">
                  <c:v>67</c:v>
                </c:pt>
                <c:pt idx="696">
                  <c:v>66.400000000000006</c:v>
                </c:pt>
                <c:pt idx="697">
                  <c:v>64.5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A0-4031-BC5A-F4626B065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5474056"/>
        <c:axId val="715474712"/>
      </c:lineChart>
      <c:lineChart>
        <c:grouping val="stacked"/>
        <c:varyColors val="0"/>
        <c:ser>
          <c:idx val="1"/>
          <c:order val="1"/>
          <c:tx>
            <c:v>Air Temp</c:v>
          </c:tx>
          <c:spPr>
            <a:ln w="31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Pt>
            <c:idx val="295"/>
            <c:marker>
              <c:symbol val="none"/>
            </c:marker>
            <c:bubble3D val="0"/>
            <c:spPr>
              <a:ln w="3175" cap="rnd">
                <a:solidFill>
                  <a:srgbClr val="FF0000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21A0-4031-BC5A-F4626B065BF3}"/>
              </c:ext>
            </c:extLst>
          </c:dPt>
          <c:cat>
            <c:numRef>
              <c:f>Otter!$A$12:$A$1438</c:f>
              <c:numCache>
                <c:formatCode>[$-F800]dddd\,\ mmmm\ dd\,\ yyyy</c:formatCode>
                <c:ptCount val="1427"/>
                <c:pt idx="0">
                  <c:v>42797</c:v>
                </c:pt>
                <c:pt idx="1">
                  <c:v>42798</c:v>
                </c:pt>
                <c:pt idx="2">
                  <c:v>42799</c:v>
                </c:pt>
                <c:pt idx="3">
                  <c:v>42800</c:v>
                </c:pt>
                <c:pt idx="4">
                  <c:v>42800</c:v>
                </c:pt>
                <c:pt idx="5">
                  <c:v>42802</c:v>
                </c:pt>
                <c:pt idx="6">
                  <c:v>42803</c:v>
                </c:pt>
                <c:pt idx="7">
                  <c:v>42803</c:v>
                </c:pt>
                <c:pt idx="8">
                  <c:v>42803</c:v>
                </c:pt>
                <c:pt idx="9">
                  <c:v>42803</c:v>
                </c:pt>
                <c:pt idx="10">
                  <c:v>42804</c:v>
                </c:pt>
                <c:pt idx="11">
                  <c:v>42805</c:v>
                </c:pt>
                <c:pt idx="12">
                  <c:v>42805</c:v>
                </c:pt>
                <c:pt idx="13">
                  <c:v>42805</c:v>
                </c:pt>
                <c:pt idx="14">
                  <c:v>42806</c:v>
                </c:pt>
                <c:pt idx="15">
                  <c:v>42806</c:v>
                </c:pt>
                <c:pt idx="16">
                  <c:v>42806</c:v>
                </c:pt>
                <c:pt idx="17">
                  <c:v>42807</c:v>
                </c:pt>
                <c:pt idx="18">
                  <c:v>42807</c:v>
                </c:pt>
                <c:pt idx="19">
                  <c:v>42807</c:v>
                </c:pt>
                <c:pt idx="20">
                  <c:v>42808</c:v>
                </c:pt>
                <c:pt idx="21">
                  <c:v>42808</c:v>
                </c:pt>
                <c:pt idx="22">
                  <c:v>42809</c:v>
                </c:pt>
                <c:pt idx="23">
                  <c:v>42809</c:v>
                </c:pt>
                <c:pt idx="24">
                  <c:v>42809</c:v>
                </c:pt>
                <c:pt idx="25">
                  <c:v>42810</c:v>
                </c:pt>
                <c:pt idx="26">
                  <c:v>42810</c:v>
                </c:pt>
                <c:pt idx="27">
                  <c:v>42810</c:v>
                </c:pt>
                <c:pt idx="28">
                  <c:v>42811</c:v>
                </c:pt>
                <c:pt idx="29">
                  <c:v>42811</c:v>
                </c:pt>
                <c:pt idx="30">
                  <c:v>42812</c:v>
                </c:pt>
                <c:pt idx="31">
                  <c:v>42812</c:v>
                </c:pt>
                <c:pt idx="32">
                  <c:v>42813</c:v>
                </c:pt>
                <c:pt idx="33">
                  <c:v>42813</c:v>
                </c:pt>
                <c:pt idx="34">
                  <c:v>42813</c:v>
                </c:pt>
                <c:pt idx="35">
                  <c:v>42814</c:v>
                </c:pt>
                <c:pt idx="36">
                  <c:v>42814</c:v>
                </c:pt>
                <c:pt idx="37">
                  <c:v>42814</c:v>
                </c:pt>
                <c:pt idx="38">
                  <c:v>42815</c:v>
                </c:pt>
                <c:pt idx="39">
                  <c:v>42815</c:v>
                </c:pt>
                <c:pt idx="40">
                  <c:v>42815</c:v>
                </c:pt>
                <c:pt idx="41">
                  <c:v>42816</c:v>
                </c:pt>
                <c:pt idx="42">
                  <c:v>42816</c:v>
                </c:pt>
                <c:pt idx="43">
                  <c:v>42816</c:v>
                </c:pt>
                <c:pt idx="44">
                  <c:v>42817</c:v>
                </c:pt>
                <c:pt idx="45">
                  <c:v>42817</c:v>
                </c:pt>
                <c:pt idx="46">
                  <c:v>42817</c:v>
                </c:pt>
                <c:pt idx="47">
                  <c:v>42818</c:v>
                </c:pt>
                <c:pt idx="48">
                  <c:v>42818</c:v>
                </c:pt>
                <c:pt idx="49">
                  <c:v>42818</c:v>
                </c:pt>
                <c:pt idx="50">
                  <c:v>42819</c:v>
                </c:pt>
                <c:pt idx="51">
                  <c:v>42819</c:v>
                </c:pt>
                <c:pt idx="52">
                  <c:v>42820</c:v>
                </c:pt>
                <c:pt idx="53">
                  <c:v>42820</c:v>
                </c:pt>
                <c:pt idx="54">
                  <c:v>42821</c:v>
                </c:pt>
                <c:pt idx="55">
                  <c:v>42821</c:v>
                </c:pt>
                <c:pt idx="56">
                  <c:v>42821</c:v>
                </c:pt>
                <c:pt idx="57">
                  <c:v>42822</c:v>
                </c:pt>
                <c:pt idx="58">
                  <c:v>42822</c:v>
                </c:pt>
                <c:pt idx="59">
                  <c:v>42822</c:v>
                </c:pt>
                <c:pt idx="60">
                  <c:v>42823</c:v>
                </c:pt>
                <c:pt idx="61">
                  <c:v>42823</c:v>
                </c:pt>
                <c:pt idx="62">
                  <c:v>42823</c:v>
                </c:pt>
                <c:pt idx="63">
                  <c:v>42824</c:v>
                </c:pt>
                <c:pt idx="64">
                  <c:v>42824</c:v>
                </c:pt>
                <c:pt idx="65">
                  <c:v>42825</c:v>
                </c:pt>
                <c:pt idx="66">
                  <c:v>42825</c:v>
                </c:pt>
                <c:pt idx="67">
                  <c:v>42825</c:v>
                </c:pt>
                <c:pt idx="68">
                  <c:v>42826</c:v>
                </c:pt>
                <c:pt idx="69">
                  <c:v>42826</c:v>
                </c:pt>
                <c:pt idx="70">
                  <c:v>42826</c:v>
                </c:pt>
                <c:pt idx="71">
                  <c:v>42827</c:v>
                </c:pt>
                <c:pt idx="72">
                  <c:v>42827</c:v>
                </c:pt>
                <c:pt idx="73">
                  <c:v>42827</c:v>
                </c:pt>
                <c:pt idx="74">
                  <c:v>42828</c:v>
                </c:pt>
                <c:pt idx="75">
                  <c:v>42828</c:v>
                </c:pt>
                <c:pt idx="76">
                  <c:v>42828</c:v>
                </c:pt>
                <c:pt idx="77">
                  <c:v>42829</c:v>
                </c:pt>
                <c:pt idx="78">
                  <c:v>42829</c:v>
                </c:pt>
                <c:pt idx="79">
                  <c:v>42829</c:v>
                </c:pt>
                <c:pt idx="80">
                  <c:v>42830</c:v>
                </c:pt>
                <c:pt idx="81">
                  <c:v>42831</c:v>
                </c:pt>
                <c:pt idx="82">
                  <c:v>42831</c:v>
                </c:pt>
                <c:pt idx="83">
                  <c:v>42831</c:v>
                </c:pt>
                <c:pt idx="84">
                  <c:v>42832</c:v>
                </c:pt>
                <c:pt idx="85">
                  <c:v>42832</c:v>
                </c:pt>
                <c:pt idx="86">
                  <c:v>42832</c:v>
                </c:pt>
                <c:pt idx="87">
                  <c:v>42833</c:v>
                </c:pt>
                <c:pt idx="88">
                  <c:v>42833</c:v>
                </c:pt>
                <c:pt idx="89">
                  <c:v>42833</c:v>
                </c:pt>
                <c:pt idx="90">
                  <c:v>42834</c:v>
                </c:pt>
                <c:pt idx="91">
                  <c:v>42834</c:v>
                </c:pt>
                <c:pt idx="92">
                  <c:v>42834</c:v>
                </c:pt>
                <c:pt idx="93">
                  <c:v>42835</c:v>
                </c:pt>
                <c:pt idx="94">
                  <c:v>42835</c:v>
                </c:pt>
                <c:pt idx="95">
                  <c:v>42835</c:v>
                </c:pt>
                <c:pt idx="96">
                  <c:v>42835</c:v>
                </c:pt>
                <c:pt idx="97">
                  <c:v>42836</c:v>
                </c:pt>
                <c:pt idx="98">
                  <c:v>42836</c:v>
                </c:pt>
                <c:pt idx="99">
                  <c:v>42836</c:v>
                </c:pt>
                <c:pt idx="100">
                  <c:v>42837</c:v>
                </c:pt>
                <c:pt idx="101">
                  <c:v>42837</c:v>
                </c:pt>
                <c:pt idx="102">
                  <c:v>42837</c:v>
                </c:pt>
                <c:pt idx="103">
                  <c:v>42838</c:v>
                </c:pt>
                <c:pt idx="104">
                  <c:v>42838</c:v>
                </c:pt>
                <c:pt idx="105">
                  <c:v>42838</c:v>
                </c:pt>
                <c:pt idx="106">
                  <c:v>42839</c:v>
                </c:pt>
                <c:pt idx="107">
                  <c:v>42839</c:v>
                </c:pt>
                <c:pt idx="108">
                  <c:v>42839</c:v>
                </c:pt>
                <c:pt idx="109">
                  <c:v>42840</c:v>
                </c:pt>
                <c:pt idx="110">
                  <c:v>42840</c:v>
                </c:pt>
                <c:pt idx="111">
                  <c:v>42840</c:v>
                </c:pt>
                <c:pt idx="112">
                  <c:v>42841</c:v>
                </c:pt>
                <c:pt idx="113">
                  <c:v>42841</c:v>
                </c:pt>
                <c:pt idx="114">
                  <c:v>42841</c:v>
                </c:pt>
                <c:pt idx="115">
                  <c:v>42842</c:v>
                </c:pt>
                <c:pt idx="116">
                  <c:v>42842</c:v>
                </c:pt>
                <c:pt idx="117">
                  <c:v>42842</c:v>
                </c:pt>
                <c:pt idx="118">
                  <c:v>42843</c:v>
                </c:pt>
                <c:pt idx="119">
                  <c:v>42843</c:v>
                </c:pt>
                <c:pt idx="120">
                  <c:v>42843</c:v>
                </c:pt>
                <c:pt idx="121">
                  <c:v>42844</c:v>
                </c:pt>
                <c:pt idx="122">
                  <c:v>42844</c:v>
                </c:pt>
                <c:pt idx="123">
                  <c:v>42844</c:v>
                </c:pt>
                <c:pt idx="124">
                  <c:v>42845</c:v>
                </c:pt>
                <c:pt idx="125">
                  <c:v>42845</c:v>
                </c:pt>
                <c:pt idx="126">
                  <c:v>42845</c:v>
                </c:pt>
                <c:pt idx="127">
                  <c:v>42846</c:v>
                </c:pt>
                <c:pt idx="128">
                  <c:v>42846</c:v>
                </c:pt>
                <c:pt idx="129">
                  <c:v>42846</c:v>
                </c:pt>
                <c:pt idx="130">
                  <c:v>42847</c:v>
                </c:pt>
                <c:pt idx="131">
                  <c:v>42847</c:v>
                </c:pt>
                <c:pt idx="132">
                  <c:v>42847</c:v>
                </c:pt>
                <c:pt idx="133">
                  <c:v>42847</c:v>
                </c:pt>
                <c:pt idx="134">
                  <c:v>42848</c:v>
                </c:pt>
                <c:pt idx="135">
                  <c:v>42848</c:v>
                </c:pt>
                <c:pt idx="136">
                  <c:v>42848</c:v>
                </c:pt>
                <c:pt idx="137">
                  <c:v>42849</c:v>
                </c:pt>
                <c:pt idx="138">
                  <c:v>42849</c:v>
                </c:pt>
                <c:pt idx="139">
                  <c:v>42849</c:v>
                </c:pt>
                <c:pt idx="140">
                  <c:v>42849</c:v>
                </c:pt>
                <c:pt idx="141">
                  <c:v>42850</c:v>
                </c:pt>
                <c:pt idx="142">
                  <c:v>42850</c:v>
                </c:pt>
                <c:pt idx="143">
                  <c:v>42851</c:v>
                </c:pt>
                <c:pt idx="144">
                  <c:v>42851</c:v>
                </c:pt>
                <c:pt idx="145">
                  <c:v>42851</c:v>
                </c:pt>
                <c:pt idx="146">
                  <c:v>42852</c:v>
                </c:pt>
                <c:pt idx="147">
                  <c:v>42852</c:v>
                </c:pt>
                <c:pt idx="148">
                  <c:v>42853</c:v>
                </c:pt>
                <c:pt idx="149">
                  <c:v>42854</c:v>
                </c:pt>
                <c:pt idx="150">
                  <c:v>42854</c:v>
                </c:pt>
                <c:pt idx="151">
                  <c:v>42854</c:v>
                </c:pt>
                <c:pt idx="152">
                  <c:v>42855</c:v>
                </c:pt>
                <c:pt idx="153">
                  <c:v>42855</c:v>
                </c:pt>
                <c:pt idx="154">
                  <c:v>42855</c:v>
                </c:pt>
                <c:pt idx="155">
                  <c:v>42856</c:v>
                </c:pt>
                <c:pt idx="156">
                  <c:v>42856</c:v>
                </c:pt>
                <c:pt idx="157">
                  <c:v>42856</c:v>
                </c:pt>
                <c:pt idx="158">
                  <c:v>42857</c:v>
                </c:pt>
                <c:pt idx="159">
                  <c:v>42857</c:v>
                </c:pt>
                <c:pt idx="160">
                  <c:v>42857</c:v>
                </c:pt>
                <c:pt idx="161">
                  <c:v>42858</c:v>
                </c:pt>
                <c:pt idx="162">
                  <c:v>42858</c:v>
                </c:pt>
                <c:pt idx="163">
                  <c:v>42858</c:v>
                </c:pt>
                <c:pt idx="164">
                  <c:v>42859</c:v>
                </c:pt>
                <c:pt idx="165">
                  <c:v>42859</c:v>
                </c:pt>
                <c:pt idx="166">
                  <c:v>42859</c:v>
                </c:pt>
                <c:pt idx="167">
                  <c:v>42860</c:v>
                </c:pt>
                <c:pt idx="168">
                  <c:v>42860</c:v>
                </c:pt>
                <c:pt idx="169">
                  <c:v>42860</c:v>
                </c:pt>
                <c:pt idx="170">
                  <c:v>42861</c:v>
                </c:pt>
                <c:pt idx="171">
                  <c:v>42861</c:v>
                </c:pt>
                <c:pt idx="172">
                  <c:v>42862</c:v>
                </c:pt>
                <c:pt idx="173">
                  <c:v>42862</c:v>
                </c:pt>
                <c:pt idx="174">
                  <c:v>42862</c:v>
                </c:pt>
                <c:pt idx="175">
                  <c:v>42863</c:v>
                </c:pt>
                <c:pt idx="176">
                  <c:v>42863</c:v>
                </c:pt>
                <c:pt idx="177">
                  <c:v>42863</c:v>
                </c:pt>
                <c:pt idx="178">
                  <c:v>42864</c:v>
                </c:pt>
                <c:pt idx="179">
                  <c:v>42864</c:v>
                </c:pt>
                <c:pt idx="180">
                  <c:v>42864</c:v>
                </c:pt>
                <c:pt idx="181">
                  <c:v>42865</c:v>
                </c:pt>
                <c:pt idx="182">
                  <c:v>42865</c:v>
                </c:pt>
                <c:pt idx="183">
                  <c:v>42866</c:v>
                </c:pt>
                <c:pt idx="184">
                  <c:v>42867</c:v>
                </c:pt>
                <c:pt idx="185">
                  <c:v>42867</c:v>
                </c:pt>
                <c:pt idx="186">
                  <c:v>42868</c:v>
                </c:pt>
                <c:pt idx="187">
                  <c:v>42868</c:v>
                </c:pt>
                <c:pt idx="188">
                  <c:v>42868</c:v>
                </c:pt>
                <c:pt idx="189">
                  <c:v>42869</c:v>
                </c:pt>
                <c:pt idx="190">
                  <c:v>42869</c:v>
                </c:pt>
                <c:pt idx="191">
                  <c:v>42869</c:v>
                </c:pt>
                <c:pt idx="192">
                  <c:v>42870</c:v>
                </c:pt>
                <c:pt idx="193">
                  <c:v>42870</c:v>
                </c:pt>
                <c:pt idx="194">
                  <c:v>42871</c:v>
                </c:pt>
                <c:pt idx="195">
                  <c:v>42871</c:v>
                </c:pt>
                <c:pt idx="196">
                  <c:v>42872</c:v>
                </c:pt>
                <c:pt idx="197">
                  <c:v>42872</c:v>
                </c:pt>
                <c:pt idx="198">
                  <c:v>42873</c:v>
                </c:pt>
                <c:pt idx="199">
                  <c:v>42873</c:v>
                </c:pt>
                <c:pt idx="200">
                  <c:v>42874</c:v>
                </c:pt>
                <c:pt idx="201">
                  <c:v>42874</c:v>
                </c:pt>
                <c:pt idx="202">
                  <c:v>42874</c:v>
                </c:pt>
                <c:pt idx="203">
                  <c:v>42875</c:v>
                </c:pt>
                <c:pt idx="204">
                  <c:v>42875</c:v>
                </c:pt>
                <c:pt idx="205">
                  <c:v>42875</c:v>
                </c:pt>
                <c:pt idx="206">
                  <c:v>42876</c:v>
                </c:pt>
                <c:pt idx="207">
                  <c:v>42876</c:v>
                </c:pt>
                <c:pt idx="208">
                  <c:v>42876</c:v>
                </c:pt>
                <c:pt idx="209">
                  <c:v>42877</c:v>
                </c:pt>
                <c:pt idx="210">
                  <c:v>42877</c:v>
                </c:pt>
                <c:pt idx="211">
                  <c:v>42878</c:v>
                </c:pt>
                <c:pt idx="212">
                  <c:v>42879</c:v>
                </c:pt>
                <c:pt idx="213">
                  <c:v>42879</c:v>
                </c:pt>
                <c:pt idx="214">
                  <c:v>42879</c:v>
                </c:pt>
                <c:pt idx="215">
                  <c:v>42880</c:v>
                </c:pt>
                <c:pt idx="216">
                  <c:v>42880</c:v>
                </c:pt>
                <c:pt idx="217">
                  <c:v>42881</c:v>
                </c:pt>
                <c:pt idx="218">
                  <c:v>42881</c:v>
                </c:pt>
                <c:pt idx="219">
                  <c:v>42882</c:v>
                </c:pt>
                <c:pt idx="220">
                  <c:v>42882</c:v>
                </c:pt>
                <c:pt idx="221">
                  <c:v>42883</c:v>
                </c:pt>
                <c:pt idx="222">
                  <c:v>42883</c:v>
                </c:pt>
                <c:pt idx="223">
                  <c:v>42883</c:v>
                </c:pt>
                <c:pt idx="224">
                  <c:v>42884</c:v>
                </c:pt>
                <c:pt idx="225">
                  <c:v>42886</c:v>
                </c:pt>
                <c:pt idx="226">
                  <c:v>42887</c:v>
                </c:pt>
                <c:pt idx="227">
                  <c:v>42887</c:v>
                </c:pt>
                <c:pt idx="228">
                  <c:v>42887</c:v>
                </c:pt>
                <c:pt idx="229">
                  <c:v>42888</c:v>
                </c:pt>
                <c:pt idx="230">
                  <c:v>42888</c:v>
                </c:pt>
                <c:pt idx="231">
                  <c:v>42888</c:v>
                </c:pt>
                <c:pt idx="232">
                  <c:v>42889</c:v>
                </c:pt>
                <c:pt idx="233">
                  <c:v>42889</c:v>
                </c:pt>
                <c:pt idx="234">
                  <c:v>42890</c:v>
                </c:pt>
                <c:pt idx="235">
                  <c:v>42890</c:v>
                </c:pt>
                <c:pt idx="236">
                  <c:v>42890</c:v>
                </c:pt>
                <c:pt idx="237">
                  <c:v>42891</c:v>
                </c:pt>
                <c:pt idx="238">
                  <c:v>42891</c:v>
                </c:pt>
                <c:pt idx="239">
                  <c:v>42891</c:v>
                </c:pt>
                <c:pt idx="240">
                  <c:v>42892</c:v>
                </c:pt>
                <c:pt idx="241">
                  <c:v>42892</c:v>
                </c:pt>
                <c:pt idx="242">
                  <c:v>42892</c:v>
                </c:pt>
                <c:pt idx="243">
                  <c:v>42893</c:v>
                </c:pt>
                <c:pt idx="244">
                  <c:v>42893</c:v>
                </c:pt>
                <c:pt idx="245">
                  <c:v>42893</c:v>
                </c:pt>
                <c:pt idx="246">
                  <c:v>42894</c:v>
                </c:pt>
                <c:pt idx="247">
                  <c:v>42894</c:v>
                </c:pt>
                <c:pt idx="248">
                  <c:v>42894</c:v>
                </c:pt>
                <c:pt idx="249">
                  <c:v>42895</c:v>
                </c:pt>
                <c:pt idx="250">
                  <c:v>42895</c:v>
                </c:pt>
                <c:pt idx="251">
                  <c:v>42895</c:v>
                </c:pt>
                <c:pt idx="252">
                  <c:v>42896</c:v>
                </c:pt>
                <c:pt idx="253">
                  <c:v>42896</c:v>
                </c:pt>
                <c:pt idx="254">
                  <c:v>42897</c:v>
                </c:pt>
                <c:pt idx="255">
                  <c:v>42897</c:v>
                </c:pt>
                <c:pt idx="256">
                  <c:v>42897</c:v>
                </c:pt>
                <c:pt idx="257">
                  <c:v>42898</c:v>
                </c:pt>
                <c:pt idx="258">
                  <c:v>42899</c:v>
                </c:pt>
                <c:pt idx="259">
                  <c:v>42899</c:v>
                </c:pt>
                <c:pt idx="260">
                  <c:v>42899</c:v>
                </c:pt>
                <c:pt idx="261">
                  <c:v>42900</c:v>
                </c:pt>
                <c:pt idx="262">
                  <c:v>42900</c:v>
                </c:pt>
                <c:pt idx="263">
                  <c:v>42900</c:v>
                </c:pt>
                <c:pt idx="264">
                  <c:v>42901</c:v>
                </c:pt>
                <c:pt idx="265">
                  <c:v>42901</c:v>
                </c:pt>
                <c:pt idx="266">
                  <c:v>42901</c:v>
                </c:pt>
                <c:pt idx="267">
                  <c:v>42902</c:v>
                </c:pt>
                <c:pt idx="268">
                  <c:v>42902</c:v>
                </c:pt>
                <c:pt idx="269">
                  <c:v>42902</c:v>
                </c:pt>
                <c:pt idx="270">
                  <c:v>42903</c:v>
                </c:pt>
                <c:pt idx="271">
                  <c:v>42903</c:v>
                </c:pt>
                <c:pt idx="272">
                  <c:v>42904</c:v>
                </c:pt>
                <c:pt idx="273">
                  <c:v>42904</c:v>
                </c:pt>
                <c:pt idx="274">
                  <c:v>42904</c:v>
                </c:pt>
                <c:pt idx="275">
                  <c:v>42905</c:v>
                </c:pt>
                <c:pt idx="276">
                  <c:v>42905</c:v>
                </c:pt>
                <c:pt idx="277">
                  <c:v>42905</c:v>
                </c:pt>
                <c:pt idx="278">
                  <c:v>42906</c:v>
                </c:pt>
                <c:pt idx="279">
                  <c:v>42906</c:v>
                </c:pt>
                <c:pt idx="280">
                  <c:v>42907</c:v>
                </c:pt>
                <c:pt idx="281">
                  <c:v>42907</c:v>
                </c:pt>
                <c:pt idx="282">
                  <c:v>42908</c:v>
                </c:pt>
                <c:pt idx="283">
                  <c:v>42908</c:v>
                </c:pt>
                <c:pt idx="284">
                  <c:v>42909</c:v>
                </c:pt>
                <c:pt idx="285">
                  <c:v>42909</c:v>
                </c:pt>
                <c:pt idx="286">
                  <c:v>42910</c:v>
                </c:pt>
                <c:pt idx="287">
                  <c:v>42910</c:v>
                </c:pt>
                <c:pt idx="288">
                  <c:v>42910</c:v>
                </c:pt>
                <c:pt idx="289">
                  <c:v>42911</c:v>
                </c:pt>
                <c:pt idx="290">
                  <c:v>42911</c:v>
                </c:pt>
                <c:pt idx="291">
                  <c:v>42911</c:v>
                </c:pt>
                <c:pt idx="292">
                  <c:v>42912</c:v>
                </c:pt>
                <c:pt idx="293">
                  <c:v>42912</c:v>
                </c:pt>
                <c:pt idx="294">
                  <c:v>42912</c:v>
                </c:pt>
                <c:pt idx="295">
                  <c:v>42913</c:v>
                </c:pt>
                <c:pt idx="296">
                  <c:v>42913</c:v>
                </c:pt>
                <c:pt idx="297">
                  <c:v>42913</c:v>
                </c:pt>
                <c:pt idx="298">
                  <c:v>42914</c:v>
                </c:pt>
                <c:pt idx="299">
                  <c:v>42914</c:v>
                </c:pt>
                <c:pt idx="300">
                  <c:v>42916</c:v>
                </c:pt>
                <c:pt idx="301">
                  <c:v>42916</c:v>
                </c:pt>
                <c:pt idx="302">
                  <c:v>42916</c:v>
                </c:pt>
                <c:pt idx="303">
                  <c:v>42917</c:v>
                </c:pt>
                <c:pt idx="304">
                  <c:v>42917</c:v>
                </c:pt>
                <c:pt idx="305">
                  <c:v>42918</c:v>
                </c:pt>
                <c:pt idx="306">
                  <c:v>42918</c:v>
                </c:pt>
                <c:pt idx="307">
                  <c:v>42919</c:v>
                </c:pt>
                <c:pt idx="308">
                  <c:v>42919</c:v>
                </c:pt>
                <c:pt idx="309">
                  <c:v>42920</c:v>
                </c:pt>
                <c:pt idx="310">
                  <c:v>42921</c:v>
                </c:pt>
                <c:pt idx="311">
                  <c:v>42921</c:v>
                </c:pt>
                <c:pt idx="312">
                  <c:v>42922</c:v>
                </c:pt>
                <c:pt idx="313">
                  <c:v>42922</c:v>
                </c:pt>
                <c:pt idx="314">
                  <c:v>42922</c:v>
                </c:pt>
                <c:pt idx="315">
                  <c:v>42923</c:v>
                </c:pt>
                <c:pt idx="316">
                  <c:v>42924</c:v>
                </c:pt>
                <c:pt idx="317">
                  <c:v>42924</c:v>
                </c:pt>
                <c:pt idx="318">
                  <c:v>42925</c:v>
                </c:pt>
                <c:pt idx="319">
                  <c:v>42925</c:v>
                </c:pt>
                <c:pt idx="320">
                  <c:v>42925</c:v>
                </c:pt>
                <c:pt idx="321">
                  <c:v>42926</c:v>
                </c:pt>
                <c:pt idx="322">
                  <c:v>42926</c:v>
                </c:pt>
                <c:pt idx="323">
                  <c:v>42927</c:v>
                </c:pt>
                <c:pt idx="324">
                  <c:v>42927</c:v>
                </c:pt>
                <c:pt idx="325">
                  <c:v>42928</c:v>
                </c:pt>
                <c:pt idx="326">
                  <c:v>42928</c:v>
                </c:pt>
                <c:pt idx="327">
                  <c:v>42929</c:v>
                </c:pt>
                <c:pt idx="328">
                  <c:v>42930</c:v>
                </c:pt>
                <c:pt idx="329">
                  <c:v>42930</c:v>
                </c:pt>
                <c:pt idx="330">
                  <c:v>42931</c:v>
                </c:pt>
                <c:pt idx="331">
                  <c:v>42931</c:v>
                </c:pt>
                <c:pt idx="332">
                  <c:v>42932</c:v>
                </c:pt>
                <c:pt idx="333">
                  <c:v>42932</c:v>
                </c:pt>
                <c:pt idx="334">
                  <c:v>42933</c:v>
                </c:pt>
                <c:pt idx="335">
                  <c:v>42934</c:v>
                </c:pt>
                <c:pt idx="336">
                  <c:v>42934</c:v>
                </c:pt>
                <c:pt idx="337">
                  <c:v>42935</c:v>
                </c:pt>
                <c:pt idx="338">
                  <c:v>42935</c:v>
                </c:pt>
                <c:pt idx="339">
                  <c:v>42936</c:v>
                </c:pt>
                <c:pt idx="340">
                  <c:v>42937</c:v>
                </c:pt>
                <c:pt idx="341">
                  <c:v>42938</c:v>
                </c:pt>
                <c:pt idx="342">
                  <c:v>42938</c:v>
                </c:pt>
                <c:pt idx="343">
                  <c:v>42938</c:v>
                </c:pt>
                <c:pt idx="344">
                  <c:v>42939</c:v>
                </c:pt>
                <c:pt idx="345">
                  <c:v>42939</c:v>
                </c:pt>
                <c:pt idx="346">
                  <c:v>42940</c:v>
                </c:pt>
                <c:pt idx="347">
                  <c:v>42940</c:v>
                </c:pt>
                <c:pt idx="348">
                  <c:v>42940</c:v>
                </c:pt>
                <c:pt idx="349">
                  <c:v>42941</c:v>
                </c:pt>
                <c:pt idx="350">
                  <c:v>42941</c:v>
                </c:pt>
                <c:pt idx="351">
                  <c:v>42942</c:v>
                </c:pt>
                <c:pt idx="352">
                  <c:v>42942</c:v>
                </c:pt>
                <c:pt idx="353">
                  <c:v>42942</c:v>
                </c:pt>
                <c:pt idx="354">
                  <c:v>42943</c:v>
                </c:pt>
                <c:pt idx="355">
                  <c:v>42943</c:v>
                </c:pt>
                <c:pt idx="356">
                  <c:v>42944</c:v>
                </c:pt>
                <c:pt idx="357">
                  <c:v>42944</c:v>
                </c:pt>
                <c:pt idx="358">
                  <c:v>42945</c:v>
                </c:pt>
                <c:pt idx="359">
                  <c:v>42945</c:v>
                </c:pt>
                <c:pt idx="360">
                  <c:v>42946</c:v>
                </c:pt>
                <c:pt idx="361">
                  <c:v>42947</c:v>
                </c:pt>
                <c:pt idx="362">
                  <c:v>42947</c:v>
                </c:pt>
                <c:pt idx="363">
                  <c:v>42948</c:v>
                </c:pt>
                <c:pt idx="364">
                  <c:v>42948</c:v>
                </c:pt>
                <c:pt idx="365">
                  <c:v>42949</c:v>
                </c:pt>
                <c:pt idx="366">
                  <c:v>42949</c:v>
                </c:pt>
                <c:pt idx="367">
                  <c:v>42950</c:v>
                </c:pt>
                <c:pt idx="368">
                  <c:v>42950</c:v>
                </c:pt>
                <c:pt idx="369">
                  <c:v>42950</c:v>
                </c:pt>
                <c:pt idx="370">
                  <c:v>42950</c:v>
                </c:pt>
                <c:pt idx="371">
                  <c:v>42951</c:v>
                </c:pt>
                <c:pt idx="372">
                  <c:v>42951</c:v>
                </c:pt>
                <c:pt idx="373">
                  <c:v>42952</c:v>
                </c:pt>
                <c:pt idx="374">
                  <c:v>42952</c:v>
                </c:pt>
                <c:pt idx="375">
                  <c:v>42953</c:v>
                </c:pt>
                <c:pt idx="376">
                  <c:v>42953</c:v>
                </c:pt>
                <c:pt idx="377">
                  <c:v>42954</c:v>
                </c:pt>
                <c:pt idx="378">
                  <c:v>42954</c:v>
                </c:pt>
                <c:pt idx="379">
                  <c:v>42955</c:v>
                </c:pt>
                <c:pt idx="380">
                  <c:v>42955</c:v>
                </c:pt>
                <c:pt idx="381">
                  <c:v>42956</c:v>
                </c:pt>
                <c:pt idx="382">
                  <c:v>42956</c:v>
                </c:pt>
                <c:pt idx="383">
                  <c:v>42957</c:v>
                </c:pt>
                <c:pt idx="384">
                  <c:v>42959</c:v>
                </c:pt>
                <c:pt idx="385">
                  <c:v>42959</c:v>
                </c:pt>
                <c:pt idx="386">
                  <c:v>42960</c:v>
                </c:pt>
                <c:pt idx="387">
                  <c:v>42960</c:v>
                </c:pt>
                <c:pt idx="388">
                  <c:v>42961</c:v>
                </c:pt>
                <c:pt idx="389">
                  <c:v>42961</c:v>
                </c:pt>
                <c:pt idx="390">
                  <c:v>42962</c:v>
                </c:pt>
                <c:pt idx="391">
                  <c:v>42962</c:v>
                </c:pt>
                <c:pt idx="392">
                  <c:v>42962</c:v>
                </c:pt>
                <c:pt idx="393">
                  <c:v>42963</c:v>
                </c:pt>
                <c:pt idx="394">
                  <c:v>42963</c:v>
                </c:pt>
                <c:pt idx="395">
                  <c:v>42964</c:v>
                </c:pt>
                <c:pt idx="396">
                  <c:v>42964</c:v>
                </c:pt>
                <c:pt idx="397">
                  <c:v>42965</c:v>
                </c:pt>
                <c:pt idx="398">
                  <c:v>42965</c:v>
                </c:pt>
                <c:pt idx="399">
                  <c:v>42966</c:v>
                </c:pt>
                <c:pt idx="400">
                  <c:v>42966</c:v>
                </c:pt>
                <c:pt idx="401">
                  <c:v>42967</c:v>
                </c:pt>
                <c:pt idx="402">
                  <c:v>42968</c:v>
                </c:pt>
                <c:pt idx="403">
                  <c:v>42968</c:v>
                </c:pt>
                <c:pt idx="404">
                  <c:v>42969</c:v>
                </c:pt>
                <c:pt idx="405">
                  <c:v>42969</c:v>
                </c:pt>
                <c:pt idx="406">
                  <c:v>42972</c:v>
                </c:pt>
                <c:pt idx="407">
                  <c:v>42973</c:v>
                </c:pt>
                <c:pt idx="408">
                  <c:v>42974</c:v>
                </c:pt>
                <c:pt idx="409">
                  <c:v>42975</c:v>
                </c:pt>
                <c:pt idx="410">
                  <c:v>42975</c:v>
                </c:pt>
                <c:pt idx="411">
                  <c:v>42976</c:v>
                </c:pt>
                <c:pt idx="412">
                  <c:v>42976</c:v>
                </c:pt>
                <c:pt idx="413">
                  <c:v>42977</c:v>
                </c:pt>
                <c:pt idx="414">
                  <c:v>42977</c:v>
                </c:pt>
                <c:pt idx="415">
                  <c:v>42978</c:v>
                </c:pt>
                <c:pt idx="416">
                  <c:v>42979</c:v>
                </c:pt>
                <c:pt idx="417">
                  <c:v>42979</c:v>
                </c:pt>
                <c:pt idx="418">
                  <c:v>42980</c:v>
                </c:pt>
                <c:pt idx="419">
                  <c:v>42981</c:v>
                </c:pt>
                <c:pt idx="420">
                  <c:v>42981</c:v>
                </c:pt>
                <c:pt idx="421">
                  <c:v>42982</c:v>
                </c:pt>
                <c:pt idx="422">
                  <c:v>42983</c:v>
                </c:pt>
                <c:pt idx="423">
                  <c:v>42984</c:v>
                </c:pt>
                <c:pt idx="424">
                  <c:v>42984</c:v>
                </c:pt>
                <c:pt idx="425">
                  <c:v>42985</c:v>
                </c:pt>
                <c:pt idx="426">
                  <c:v>42985</c:v>
                </c:pt>
                <c:pt idx="427">
                  <c:v>42986</c:v>
                </c:pt>
                <c:pt idx="428">
                  <c:v>42986</c:v>
                </c:pt>
                <c:pt idx="429">
                  <c:v>42987</c:v>
                </c:pt>
                <c:pt idx="430">
                  <c:v>42988</c:v>
                </c:pt>
                <c:pt idx="431">
                  <c:v>42988</c:v>
                </c:pt>
                <c:pt idx="432">
                  <c:v>42989</c:v>
                </c:pt>
                <c:pt idx="433">
                  <c:v>42989</c:v>
                </c:pt>
                <c:pt idx="434">
                  <c:v>42990</c:v>
                </c:pt>
                <c:pt idx="435">
                  <c:v>42990</c:v>
                </c:pt>
                <c:pt idx="436">
                  <c:v>42991</c:v>
                </c:pt>
                <c:pt idx="437">
                  <c:v>42992</c:v>
                </c:pt>
                <c:pt idx="438">
                  <c:v>42992</c:v>
                </c:pt>
                <c:pt idx="439">
                  <c:v>42993</c:v>
                </c:pt>
                <c:pt idx="440">
                  <c:v>42993</c:v>
                </c:pt>
                <c:pt idx="441">
                  <c:v>42994</c:v>
                </c:pt>
                <c:pt idx="442">
                  <c:v>42994</c:v>
                </c:pt>
                <c:pt idx="443">
                  <c:v>42995</c:v>
                </c:pt>
                <c:pt idx="444">
                  <c:v>42995</c:v>
                </c:pt>
                <c:pt idx="445">
                  <c:v>42996</c:v>
                </c:pt>
                <c:pt idx="446">
                  <c:v>42996</c:v>
                </c:pt>
                <c:pt idx="447">
                  <c:v>42997</c:v>
                </c:pt>
                <c:pt idx="448">
                  <c:v>42997</c:v>
                </c:pt>
                <c:pt idx="449">
                  <c:v>42998</c:v>
                </c:pt>
                <c:pt idx="450">
                  <c:v>42998</c:v>
                </c:pt>
                <c:pt idx="451">
                  <c:v>42999</c:v>
                </c:pt>
                <c:pt idx="452">
                  <c:v>42999</c:v>
                </c:pt>
                <c:pt idx="453">
                  <c:v>43000</c:v>
                </c:pt>
                <c:pt idx="454">
                  <c:v>43000</c:v>
                </c:pt>
                <c:pt idx="455">
                  <c:v>43001</c:v>
                </c:pt>
                <c:pt idx="456">
                  <c:v>43001</c:v>
                </c:pt>
                <c:pt idx="457">
                  <c:v>43002</c:v>
                </c:pt>
                <c:pt idx="458">
                  <c:v>43002</c:v>
                </c:pt>
                <c:pt idx="459">
                  <c:v>43003</c:v>
                </c:pt>
                <c:pt idx="460">
                  <c:v>43004</c:v>
                </c:pt>
                <c:pt idx="461">
                  <c:v>43004</c:v>
                </c:pt>
                <c:pt idx="462">
                  <c:v>43005</c:v>
                </c:pt>
                <c:pt idx="463">
                  <c:v>43006</c:v>
                </c:pt>
                <c:pt idx="464">
                  <c:v>43006</c:v>
                </c:pt>
                <c:pt idx="465">
                  <c:v>43007</c:v>
                </c:pt>
                <c:pt idx="466">
                  <c:v>43007</c:v>
                </c:pt>
                <c:pt idx="467">
                  <c:v>43008</c:v>
                </c:pt>
                <c:pt idx="468">
                  <c:v>43008</c:v>
                </c:pt>
                <c:pt idx="469">
                  <c:v>43009</c:v>
                </c:pt>
                <c:pt idx="470">
                  <c:v>43009</c:v>
                </c:pt>
                <c:pt idx="471">
                  <c:v>43010</c:v>
                </c:pt>
                <c:pt idx="472">
                  <c:v>43011</c:v>
                </c:pt>
                <c:pt idx="473">
                  <c:v>43012</c:v>
                </c:pt>
                <c:pt idx="474">
                  <c:v>43013</c:v>
                </c:pt>
                <c:pt idx="475">
                  <c:v>43013</c:v>
                </c:pt>
                <c:pt idx="476">
                  <c:v>43014</c:v>
                </c:pt>
                <c:pt idx="477">
                  <c:v>43015</c:v>
                </c:pt>
                <c:pt idx="478">
                  <c:v>43015</c:v>
                </c:pt>
                <c:pt idx="479">
                  <c:v>43016</c:v>
                </c:pt>
                <c:pt idx="480">
                  <c:v>43016</c:v>
                </c:pt>
                <c:pt idx="481">
                  <c:v>43017</c:v>
                </c:pt>
                <c:pt idx="482">
                  <c:v>43017</c:v>
                </c:pt>
                <c:pt idx="483">
                  <c:v>43018</c:v>
                </c:pt>
                <c:pt idx="484">
                  <c:v>43018</c:v>
                </c:pt>
                <c:pt idx="485">
                  <c:v>43019</c:v>
                </c:pt>
                <c:pt idx="486">
                  <c:v>43019</c:v>
                </c:pt>
                <c:pt idx="487">
                  <c:v>43020</c:v>
                </c:pt>
                <c:pt idx="488">
                  <c:v>43020</c:v>
                </c:pt>
                <c:pt idx="489">
                  <c:v>43021</c:v>
                </c:pt>
                <c:pt idx="490">
                  <c:v>43021</c:v>
                </c:pt>
                <c:pt idx="491">
                  <c:v>43022</c:v>
                </c:pt>
                <c:pt idx="492">
                  <c:v>43022</c:v>
                </c:pt>
                <c:pt idx="493">
                  <c:v>43023</c:v>
                </c:pt>
                <c:pt idx="494">
                  <c:v>43024</c:v>
                </c:pt>
                <c:pt idx="495">
                  <c:v>43024</c:v>
                </c:pt>
                <c:pt idx="496">
                  <c:v>43025</c:v>
                </c:pt>
                <c:pt idx="497">
                  <c:v>43025</c:v>
                </c:pt>
                <c:pt idx="498">
                  <c:v>43026</c:v>
                </c:pt>
                <c:pt idx="499">
                  <c:v>43026</c:v>
                </c:pt>
                <c:pt idx="500">
                  <c:v>43027</c:v>
                </c:pt>
                <c:pt idx="501">
                  <c:v>43027</c:v>
                </c:pt>
                <c:pt idx="502">
                  <c:v>43028</c:v>
                </c:pt>
                <c:pt idx="503">
                  <c:v>43029</c:v>
                </c:pt>
                <c:pt idx="504">
                  <c:v>43030</c:v>
                </c:pt>
                <c:pt idx="505">
                  <c:v>43030</c:v>
                </c:pt>
                <c:pt idx="506">
                  <c:v>43031</c:v>
                </c:pt>
                <c:pt idx="507">
                  <c:v>43031</c:v>
                </c:pt>
                <c:pt idx="508">
                  <c:v>43032</c:v>
                </c:pt>
                <c:pt idx="509">
                  <c:v>43033</c:v>
                </c:pt>
                <c:pt idx="510">
                  <c:v>43034</c:v>
                </c:pt>
                <c:pt idx="511">
                  <c:v>43034</c:v>
                </c:pt>
                <c:pt idx="512">
                  <c:v>43037</c:v>
                </c:pt>
                <c:pt idx="513">
                  <c:v>43038</c:v>
                </c:pt>
                <c:pt idx="514">
                  <c:v>43038</c:v>
                </c:pt>
                <c:pt idx="515">
                  <c:v>43039</c:v>
                </c:pt>
                <c:pt idx="516">
                  <c:v>43040</c:v>
                </c:pt>
                <c:pt idx="517">
                  <c:v>43040</c:v>
                </c:pt>
                <c:pt idx="518">
                  <c:v>43044</c:v>
                </c:pt>
                <c:pt idx="519">
                  <c:v>43045</c:v>
                </c:pt>
                <c:pt idx="520">
                  <c:v>43045</c:v>
                </c:pt>
                <c:pt idx="521">
                  <c:v>43046</c:v>
                </c:pt>
                <c:pt idx="522">
                  <c:v>43046</c:v>
                </c:pt>
                <c:pt idx="523">
                  <c:v>43047</c:v>
                </c:pt>
                <c:pt idx="524">
                  <c:v>43048</c:v>
                </c:pt>
                <c:pt idx="525">
                  <c:v>43049</c:v>
                </c:pt>
                <c:pt idx="526">
                  <c:v>43049</c:v>
                </c:pt>
                <c:pt idx="527">
                  <c:v>43050</c:v>
                </c:pt>
                <c:pt idx="528">
                  <c:v>43051</c:v>
                </c:pt>
                <c:pt idx="529">
                  <c:v>43053</c:v>
                </c:pt>
                <c:pt idx="530">
                  <c:v>43054</c:v>
                </c:pt>
                <c:pt idx="531">
                  <c:v>43054</c:v>
                </c:pt>
                <c:pt idx="532">
                  <c:v>43055</c:v>
                </c:pt>
                <c:pt idx="533">
                  <c:v>43056</c:v>
                </c:pt>
                <c:pt idx="534">
                  <c:v>43060</c:v>
                </c:pt>
                <c:pt idx="535">
                  <c:v>43065</c:v>
                </c:pt>
                <c:pt idx="536">
                  <c:v>43067</c:v>
                </c:pt>
                <c:pt idx="537">
                  <c:v>43067</c:v>
                </c:pt>
                <c:pt idx="538">
                  <c:v>43067</c:v>
                </c:pt>
                <c:pt idx="539">
                  <c:v>43070</c:v>
                </c:pt>
                <c:pt idx="540">
                  <c:v>43071</c:v>
                </c:pt>
                <c:pt idx="541">
                  <c:v>43072</c:v>
                </c:pt>
                <c:pt idx="542">
                  <c:v>43074</c:v>
                </c:pt>
                <c:pt idx="543">
                  <c:v>43077</c:v>
                </c:pt>
                <c:pt idx="544">
                  <c:v>43078</c:v>
                </c:pt>
                <c:pt idx="545">
                  <c:v>43078</c:v>
                </c:pt>
                <c:pt idx="546">
                  <c:v>43079</c:v>
                </c:pt>
                <c:pt idx="547">
                  <c:v>43081</c:v>
                </c:pt>
                <c:pt idx="548">
                  <c:v>43082</c:v>
                </c:pt>
                <c:pt idx="549">
                  <c:v>43084</c:v>
                </c:pt>
                <c:pt idx="550">
                  <c:v>43086</c:v>
                </c:pt>
                <c:pt idx="551">
                  <c:v>43087</c:v>
                </c:pt>
                <c:pt idx="552">
                  <c:v>43088</c:v>
                </c:pt>
                <c:pt idx="553">
                  <c:v>43089</c:v>
                </c:pt>
                <c:pt idx="554">
                  <c:v>43091</c:v>
                </c:pt>
                <c:pt idx="555">
                  <c:v>43093</c:v>
                </c:pt>
                <c:pt idx="556">
                  <c:v>43094</c:v>
                </c:pt>
                <c:pt idx="557">
                  <c:v>43095</c:v>
                </c:pt>
                <c:pt idx="558">
                  <c:v>43096</c:v>
                </c:pt>
                <c:pt idx="559">
                  <c:v>43097</c:v>
                </c:pt>
                <c:pt idx="560">
                  <c:v>43098</c:v>
                </c:pt>
                <c:pt idx="561">
                  <c:v>43099</c:v>
                </c:pt>
                <c:pt idx="562">
                  <c:v>43100</c:v>
                </c:pt>
                <c:pt idx="563">
                  <c:v>43101</c:v>
                </c:pt>
                <c:pt idx="564">
                  <c:v>43101</c:v>
                </c:pt>
                <c:pt idx="565">
                  <c:v>43102</c:v>
                </c:pt>
                <c:pt idx="566">
                  <c:v>43103</c:v>
                </c:pt>
                <c:pt idx="567">
                  <c:v>43104</c:v>
                </c:pt>
                <c:pt idx="568">
                  <c:v>43105</c:v>
                </c:pt>
                <c:pt idx="569">
                  <c:v>43106</c:v>
                </c:pt>
                <c:pt idx="570">
                  <c:v>43107</c:v>
                </c:pt>
                <c:pt idx="571">
                  <c:v>43109</c:v>
                </c:pt>
                <c:pt idx="572">
                  <c:v>43110</c:v>
                </c:pt>
                <c:pt idx="573">
                  <c:v>43112</c:v>
                </c:pt>
                <c:pt idx="574">
                  <c:v>43113</c:v>
                </c:pt>
                <c:pt idx="575">
                  <c:v>43114</c:v>
                </c:pt>
                <c:pt idx="576">
                  <c:v>43115</c:v>
                </c:pt>
                <c:pt idx="577">
                  <c:v>43116</c:v>
                </c:pt>
                <c:pt idx="578">
                  <c:v>43119</c:v>
                </c:pt>
                <c:pt idx="579">
                  <c:v>43120</c:v>
                </c:pt>
                <c:pt idx="580">
                  <c:v>43121</c:v>
                </c:pt>
                <c:pt idx="581">
                  <c:v>43123</c:v>
                </c:pt>
                <c:pt idx="582">
                  <c:v>43124</c:v>
                </c:pt>
                <c:pt idx="583">
                  <c:v>43125</c:v>
                </c:pt>
                <c:pt idx="584">
                  <c:v>43125</c:v>
                </c:pt>
                <c:pt idx="585">
                  <c:v>43126</c:v>
                </c:pt>
                <c:pt idx="586">
                  <c:v>43127</c:v>
                </c:pt>
                <c:pt idx="587">
                  <c:v>43128</c:v>
                </c:pt>
                <c:pt idx="588">
                  <c:v>43129</c:v>
                </c:pt>
                <c:pt idx="589">
                  <c:v>43130</c:v>
                </c:pt>
                <c:pt idx="590">
                  <c:v>43132</c:v>
                </c:pt>
                <c:pt idx="591">
                  <c:v>43133</c:v>
                </c:pt>
                <c:pt idx="592">
                  <c:v>43134</c:v>
                </c:pt>
                <c:pt idx="593">
                  <c:v>43135</c:v>
                </c:pt>
                <c:pt idx="594">
                  <c:v>43136</c:v>
                </c:pt>
                <c:pt idx="595">
                  <c:v>43138</c:v>
                </c:pt>
                <c:pt idx="596">
                  <c:v>43139</c:v>
                </c:pt>
                <c:pt idx="597">
                  <c:v>43145</c:v>
                </c:pt>
                <c:pt idx="598">
                  <c:v>43147</c:v>
                </c:pt>
                <c:pt idx="599">
                  <c:v>43148</c:v>
                </c:pt>
                <c:pt idx="600">
                  <c:v>43151</c:v>
                </c:pt>
                <c:pt idx="601">
                  <c:v>43152</c:v>
                </c:pt>
                <c:pt idx="602">
                  <c:v>43156</c:v>
                </c:pt>
                <c:pt idx="603">
                  <c:v>43161</c:v>
                </c:pt>
                <c:pt idx="604">
                  <c:v>43161</c:v>
                </c:pt>
                <c:pt idx="605">
                  <c:v>43167</c:v>
                </c:pt>
                <c:pt idx="606">
                  <c:v>43168</c:v>
                </c:pt>
                <c:pt idx="607">
                  <c:v>43171</c:v>
                </c:pt>
                <c:pt idx="608">
                  <c:v>43174</c:v>
                </c:pt>
                <c:pt idx="609">
                  <c:v>43178</c:v>
                </c:pt>
                <c:pt idx="610">
                  <c:v>43180</c:v>
                </c:pt>
                <c:pt idx="611">
                  <c:v>43180</c:v>
                </c:pt>
                <c:pt idx="612">
                  <c:v>43181</c:v>
                </c:pt>
                <c:pt idx="613">
                  <c:v>43182</c:v>
                </c:pt>
                <c:pt idx="614">
                  <c:v>43185</c:v>
                </c:pt>
                <c:pt idx="615">
                  <c:v>43188</c:v>
                </c:pt>
                <c:pt idx="616">
                  <c:v>43190</c:v>
                </c:pt>
                <c:pt idx="617">
                  <c:v>43193</c:v>
                </c:pt>
                <c:pt idx="618">
                  <c:v>43194</c:v>
                </c:pt>
                <c:pt idx="619">
                  <c:v>43199</c:v>
                </c:pt>
                <c:pt idx="620">
                  <c:v>43202</c:v>
                </c:pt>
                <c:pt idx="621">
                  <c:v>43213</c:v>
                </c:pt>
                <c:pt idx="622">
                  <c:v>43214</c:v>
                </c:pt>
                <c:pt idx="623">
                  <c:v>43215</c:v>
                </c:pt>
                <c:pt idx="624">
                  <c:v>43221</c:v>
                </c:pt>
                <c:pt idx="625">
                  <c:v>43223</c:v>
                </c:pt>
                <c:pt idx="626">
                  <c:v>43233</c:v>
                </c:pt>
                <c:pt idx="627">
                  <c:v>43237</c:v>
                </c:pt>
                <c:pt idx="628">
                  <c:v>43243</c:v>
                </c:pt>
                <c:pt idx="629">
                  <c:v>43244</c:v>
                </c:pt>
                <c:pt idx="630">
                  <c:v>43245</c:v>
                </c:pt>
                <c:pt idx="631">
                  <c:v>43247</c:v>
                </c:pt>
                <c:pt idx="632">
                  <c:v>43248</c:v>
                </c:pt>
                <c:pt idx="633">
                  <c:v>43249</c:v>
                </c:pt>
                <c:pt idx="634">
                  <c:v>43250</c:v>
                </c:pt>
                <c:pt idx="635">
                  <c:v>43252</c:v>
                </c:pt>
                <c:pt idx="636">
                  <c:v>43253</c:v>
                </c:pt>
                <c:pt idx="637">
                  <c:v>43255</c:v>
                </c:pt>
                <c:pt idx="638">
                  <c:v>43258</c:v>
                </c:pt>
                <c:pt idx="639">
                  <c:v>43264</c:v>
                </c:pt>
                <c:pt idx="640">
                  <c:v>43265</c:v>
                </c:pt>
                <c:pt idx="641">
                  <c:v>43268</c:v>
                </c:pt>
                <c:pt idx="642">
                  <c:v>43279</c:v>
                </c:pt>
                <c:pt idx="643">
                  <c:v>43286</c:v>
                </c:pt>
                <c:pt idx="644">
                  <c:v>43288</c:v>
                </c:pt>
                <c:pt idx="645">
                  <c:v>43297</c:v>
                </c:pt>
                <c:pt idx="646">
                  <c:v>43302</c:v>
                </c:pt>
                <c:pt idx="647">
                  <c:v>43303</c:v>
                </c:pt>
                <c:pt idx="648">
                  <c:v>43304</c:v>
                </c:pt>
                <c:pt idx="649">
                  <c:v>43306</c:v>
                </c:pt>
                <c:pt idx="650">
                  <c:v>43309</c:v>
                </c:pt>
                <c:pt idx="651">
                  <c:v>43310</c:v>
                </c:pt>
                <c:pt idx="652">
                  <c:v>43311</c:v>
                </c:pt>
                <c:pt idx="653">
                  <c:v>43312</c:v>
                </c:pt>
                <c:pt idx="654">
                  <c:v>43316</c:v>
                </c:pt>
                <c:pt idx="655">
                  <c:v>43317</c:v>
                </c:pt>
                <c:pt idx="656">
                  <c:v>43318</c:v>
                </c:pt>
                <c:pt idx="657">
                  <c:v>43319</c:v>
                </c:pt>
                <c:pt idx="658">
                  <c:v>43320</c:v>
                </c:pt>
                <c:pt idx="659">
                  <c:v>43327</c:v>
                </c:pt>
                <c:pt idx="660">
                  <c:v>43328</c:v>
                </c:pt>
                <c:pt idx="661">
                  <c:v>43329</c:v>
                </c:pt>
                <c:pt idx="662">
                  <c:v>43331</c:v>
                </c:pt>
                <c:pt idx="663">
                  <c:v>43332</c:v>
                </c:pt>
                <c:pt idx="664">
                  <c:v>43336</c:v>
                </c:pt>
                <c:pt idx="665">
                  <c:v>43337</c:v>
                </c:pt>
                <c:pt idx="666">
                  <c:v>43338</c:v>
                </c:pt>
                <c:pt idx="667">
                  <c:v>43339</c:v>
                </c:pt>
                <c:pt idx="668">
                  <c:v>43340</c:v>
                </c:pt>
                <c:pt idx="669">
                  <c:v>43341</c:v>
                </c:pt>
                <c:pt idx="670">
                  <c:v>43342</c:v>
                </c:pt>
                <c:pt idx="671">
                  <c:v>43343</c:v>
                </c:pt>
                <c:pt idx="672">
                  <c:v>43347</c:v>
                </c:pt>
                <c:pt idx="673">
                  <c:v>43348</c:v>
                </c:pt>
                <c:pt idx="674">
                  <c:v>43349</c:v>
                </c:pt>
                <c:pt idx="675">
                  <c:v>43350</c:v>
                </c:pt>
                <c:pt idx="676">
                  <c:v>43352</c:v>
                </c:pt>
                <c:pt idx="677">
                  <c:v>43354</c:v>
                </c:pt>
                <c:pt idx="678">
                  <c:v>43355</c:v>
                </c:pt>
                <c:pt idx="679">
                  <c:v>43356</c:v>
                </c:pt>
                <c:pt idx="680">
                  <c:v>43357</c:v>
                </c:pt>
                <c:pt idx="681">
                  <c:v>43361</c:v>
                </c:pt>
                <c:pt idx="682">
                  <c:v>43363</c:v>
                </c:pt>
                <c:pt idx="683">
                  <c:v>43364</c:v>
                </c:pt>
                <c:pt idx="684">
                  <c:v>43367</c:v>
                </c:pt>
                <c:pt idx="685">
                  <c:v>43367</c:v>
                </c:pt>
                <c:pt idx="686">
                  <c:v>43371</c:v>
                </c:pt>
                <c:pt idx="687">
                  <c:v>43374</c:v>
                </c:pt>
                <c:pt idx="688">
                  <c:v>43380</c:v>
                </c:pt>
                <c:pt idx="689">
                  <c:v>43381</c:v>
                </c:pt>
                <c:pt idx="690">
                  <c:v>43383</c:v>
                </c:pt>
                <c:pt idx="691">
                  <c:v>43384</c:v>
                </c:pt>
                <c:pt idx="692">
                  <c:v>43390</c:v>
                </c:pt>
                <c:pt idx="693">
                  <c:v>43391</c:v>
                </c:pt>
                <c:pt idx="694">
                  <c:v>43392</c:v>
                </c:pt>
                <c:pt idx="695">
                  <c:v>43394</c:v>
                </c:pt>
                <c:pt idx="696">
                  <c:v>43395</c:v>
                </c:pt>
                <c:pt idx="697">
                  <c:v>43398</c:v>
                </c:pt>
              </c:numCache>
            </c:numRef>
          </c:cat>
          <c:val>
            <c:numRef>
              <c:f>Otter!$K$12:$K$1085</c:f>
              <c:numCache>
                <c:formatCode>0.0</c:formatCode>
                <c:ptCount val="1074"/>
                <c:pt idx="0">
                  <c:v>69.5</c:v>
                </c:pt>
                <c:pt idx="1">
                  <c:v>57.6</c:v>
                </c:pt>
                <c:pt idx="2">
                  <c:v>61.1</c:v>
                </c:pt>
                <c:pt idx="3">
                  <c:v>52.2</c:v>
                </c:pt>
                <c:pt idx="4">
                  <c:v>60.4</c:v>
                </c:pt>
                <c:pt idx="5">
                  <c:v>66.7</c:v>
                </c:pt>
                <c:pt idx="6">
                  <c:v>72.5</c:v>
                </c:pt>
                <c:pt idx="7">
                  <c:v>72.5</c:v>
                </c:pt>
                <c:pt idx="8">
                  <c:v>80.2</c:v>
                </c:pt>
                <c:pt idx="9">
                  <c:v>80</c:v>
                </c:pt>
                <c:pt idx="10">
                  <c:v>70.900000000000006</c:v>
                </c:pt>
                <c:pt idx="11">
                  <c:v>66.5</c:v>
                </c:pt>
                <c:pt idx="12">
                  <c:v>71.2</c:v>
                </c:pt>
                <c:pt idx="13">
                  <c:v>82.3</c:v>
                </c:pt>
                <c:pt idx="14">
                  <c:v>58.9</c:v>
                </c:pt>
                <c:pt idx="15">
                  <c:v>81.099999999999994</c:v>
                </c:pt>
                <c:pt idx="16">
                  <c:v>83.9</c:v>
                </c:pt>
                <c:pt idx="17">
                  <c:v>55.3</c:v>
                </c:pt>
                <c:pt idx="18">
                  <c:v>80</c:v>
                </c:pt>
                <c:pt idx="19">
                  <c:v>85.4</c:v>
                </c:pt>
                <c:pt idx="20">
                  <c:v>57</c:v>
                </c:pt>
                <c:pt idx="21">
                  <c:v>76.900000000000006</c:v>
                </c:pt>
                <c:pt idx="22">
                  <c:v>62.7</c:v>
                </c:pt>
                <c:pt idx="23">
                  <c:v>79.599999999999994</c:v>
                </c:pt>
                <c:pt idx="24">
                  <c:v>79.3</c:v>
                </c:pt>
                <c:pt idx="25">
                  <c:v>51.2</c:v>
                </c:pt>
                <c:pt idx="26">
                  <c:v>77.3</c:v>
                </c:pt>
                <c:pt idx="27">
                  <c:v>78</c:v>
                </c:pt>
                <c:pt idx="28">
                  <c:v>49</c:v>
                </c:pt>
                <c:pt idx="29">
                  <c:v>79.8</c:v>
                </c:pt>
                <c:pt idx="30">
                  <c:v>49.3</c:v>
                </c:pt>
                <c:pt idx="31">
                  <c:v>82.9</c:v>
                </c:pt>
                <c:pt idx="32">
                  <c:v>49.8</c:v>
                </c:pt>
                <c:pt idx="33">
                  <c:v>80</c:v>
                </c:pt>
                <c:pt idx="34">
                  <c:v>81.400000000000006</c:v>
                </c:pt>
                <c:pt idx="35">
                  <c:v>52</c:v>
                </c:pt>
                <c:pt idx="36">
                  <c:v>82.5</c:v>
                </c:pt>
                <c:pt idx="37">
                  <c:v>80.7</c:v>
                </c:pt>
                <c:pt idx="38">
                  <c:v>49.6</c:v>
                </c:pt>
                <c:pt idx="39">
                  <c:v>80.3</c:v>
                </c:pt>
                <c:pt idx="40">
                  <c:v>77.5</c:v>
                </c:pt>
                <c:pt idx="41">
                  <c:v>48.5</c:v>
                </c:pt>
                <c:pt idx="42">
                  <c:v>68.8</c:v>
                </c:pt>
                <c:pt idx="43">
                  <c:v>68.900000000000006</c:v>
                </c:pt>
                <c:pt idx="44">
                  <c:v>42.2</c:v>
                </c:pt>
                <c:pt idx="45">
                  <c:v>57.8</c:v>
                </c:pt>
                <c:pt idx="46">
                  <c:v>45.4</c:v>
                </c:pt>
                <c:pt idx="47">
                  <c:v>42</c:v>
                </c:pt>
                <c:pt idx="48">
                  <c:v>62.8</c:v>
                </c:pt>
                <c:pt idx="49">
                  <c:v>69</c:v>
                </c:pt>
                <c:pt idx="50">
                  <c:v>43</c:v>
                </c:pt>
                <c:pt idx="51">
                  <c:v>68.7</c:v>
                </c:pt>
                <c:pt idx="52">
                  <c:v>49.8</c:v>
                </c:pt>
                <c:pt idx="53">
                  <c:v>72</c:v>
                </c:pt>
                <c:pt idx="54">
                  <c:v>48.4</c:v>
                </c:pt>
                <c:pt idx="55">
                  <c:v>70.5</c:v>
                </c:pt>
                <c:pt idx="56">
                  <c:v>66.2</c:v>
                </c:pt>
                <c:pt idx="57">
                  <c:v>50</c:v>
                </c:pt>
                <c:pt idx="58">
                  <c:v>66</c:v>
                </c:pt>
                <c:pt idx="59">
                  <c:v>65.3</c:v>
                </c:pt>
                <c:pt idx="60">
                  <c:v>50.8</c:v>
                </c:pt>
                <c:pt idx="61">
                  <c:v>74.599999999999994</c:v>
                </c:pt>
                <c:pt idx="62">
                  <c:v>79.8</c:v>
                </c:pt>
                <c:pt idx="63">
                  <c:v>47.5</c:v>
                </c:pt>
                <c:pt idx="64">
                  <c:v>72.599999999999994</c:v>
                </c:pt>
                <c:pt idx="65">
                  <c:v>41.8</c:v>
                </c:pt>
                <c:pt idx="66">
                  <c:v>50.5</c:v>
                </c:pt>
                <c:pt idx="67">
                  <c:v>49.1</c:v>
                </c:pt>
                <c:pt idx="68">
                  <c:v>38</c:v>
                </c:pt>
                <c:pt idx="69">
                  <c:v>60.1</c:v>
                </c:pt>
                <c:pt idx="70">
                  <c:v>68.099999999999994</c:v>
                </c:pt>
                <c:pt idx="71">
                  <c:v>45</c:v>
                </c:pt>
                <c:pt idx="72">
                  <c:v>68.7</c:v>
                </c:pt>
                <c:pt idx="73">
                  <c:v>77.400000000000006</c:v>
                </c:pt>
                <c:pt idx="74">
                  <c:v>48.5</c:v>
                </c:pt>
                <c:pt idx="75">
                  <c:v>72.400000000000006</c:v>
                </c:pt>
                <c:pt idx="76">
                  <c:v>69.8</c:v>
                </c:pt>
                <c:pt idx="77">
                  <c:v>47.7</c:v>
                </c:pt>
                <c:pt idx="78">
                  <c:v>62.2</c:v>
                </c:pt>
                <c:pt idx="79">
                  <c:v>66.900000000000006</c:v>
                </c:pt>
                <c:pt idx="80">
                  <c:v>41</c:v>
                </c:pt>
                <c:pt idx="81">
                  <c:v>43.5</c:v>
                </c:pt>
                <c:pt idx="82">
                  <c:v>79</c:v>
                </c:pt>
                <c:pt idx="83">
                  <c:v>76.400000000000006</c:v>
                </c:pt>
                <c:pt idx="84">
                  <c:v>47.7</c:v>
                </c:pt>
                <c:pt idx="85">
                  <c:v>77.400000000000006</c:v>
                </c:pt>
                <c:pt idx="86">
                  <c:v>71.5</c:v>
                </c:pt>
                <c:pt idx="87">
                  <c:v>45</c:v>
                </c:pt>
                <c:pt idx="88">
                  <c:v>73</c:v>
                </c:pt>
                <c:pt idx="89">
                  <c:v>71.2</c:v>
                </c:pt>
                <c:pt idx="90">
                  <c:v>51.2</c:v>
                </c:pt>
                <c:pt idx="91">
                  <c:v>68.900000000000006</c:v>
                </c:pt>
                <c:pt idx="92">
                  <c:v>69.2</c:v>
                </c:pt>
                <c:pt idx="93">
                  <c:v>42.2</c:v>
                </c:pt>
                <c:pt idx="94">
                  <c:v>70.099999999999994</c:v>
                </c:pt>
                <c:pt idx="95">
                  <c:v>75.599999999999994</c:v>
                </c:pt>
                <c:pt idx="96">
                  <c:v>71.099999999999994</c:v>
                </c:pt>
                <c:pt idx="97">
                  <c:v>46</c:v>
                </c:pt>
                <c:pt idx="98">
                  <c:v>76.900000000000006</c:v>
                </c:pt>
                <c:pt idx="99">
                  <c:v>76.7</c:v>
                </c:pt>
                <c:pt idx="100">
                  <c:v>48.6</c:v>
                </c:pt>
                <c:pt idx="101">
                  <c:v>76.5</c:v>
                </c:pt>
                <c:pt idx="102">
                  <c:v>79.900000000000006</c:v>
                </c:pt>
                <c:pt idx="103">
                  <c:v>52</c:v>
                </c:pt>
                <c:pt idx="104">
                  <c:v>81.2</c:v>
                </c:pt>
                <c:pt idx="105">
                  <c:v>77.7</c:v>
                </c:pt>
                <c:pt idx="106">
                  <c:v>57.4</c:v>
                </c:pt>
                <c:pt idx="107">
                  <c:v>78.2</c:v>
                </c:pt>
                <c:pt idx="108">
                  <c:v>75.8</c:v>
                </c:pt>
                <c:pt idx="109">
                  <c:v>49</c:v>
                </c:pt>
                <c:pt idx="110">
                  <c:v>79</c:v>
                </c:pt>
                <c:pt idx="111">
                  <c:v>77.599999999999994</c:v>
                </c:pt>
                <c:pt idx="112">
                  <c:v>52.6</c:v>
                </c:pt>
                <c:pt idx="113">
                  <c:v>78.8</c:v>
                </c:pt>
                <c:pt idx="114">
                  <c:v>80.8</c:v>
                </c:pt>
                <c:pt idx="115">
                  <c:v>52.8</c:v>
                </c:pt>
                <c:pt idx="116">
                  <c:v>76.7</c:v>
                </c:pt>
                <c:pt idx="117">
                  <c:v>83</c:v>
                </c:pt>
                <c:pt idx="118">
                  <c:v>53.7</c:v>
                </c:pt>
                <c:pt idx="119">
                  <c:v>87.1</c:v>
                </c:pt>
                <c:pt idx="120">
                  <c:v>84.8</c:v>
                </c:pt>
                <c:pt idx="121">
                  <c:v>57.3</c:v>
                </c:pt>
                <c:pt idx="122">
                  <c:v>78.599999999999994</c:v>
                </c:pt>
                <c:pt idx="123">
                  <c:v>78.400000000000006</c:v>
                </c:pt>
                <c:pt idx="124">
                  <c:v>55.4</c:v>
                </c:pt>
                <c:pt idx="125">
                  <c:v>80.599999999999994</c:v>
                </c:pt>
                <c:pt idx="126">
                  <c:v>83.7</c:v>
                </c:pt>
                <c:pt idx="127">
                  <c:v>60.2</c:v>
                </c:pt>
                <c:pt idx="128">
                  <c:v>83.2</c:v>
                </c:pt>
                <c:pt idx="129">
                  <c:v>86</c:v>
                </c:pt>
                <c:pt idx="130">
                  <c:v>56.2</c:v>
                </c:pt>
                <c:pt idx="131">
                  <c:v>81.599999999999994</c:v>
                </c:pt>
                <c:pt idx="132">
                  <c:v>87.5</c:v>
                </c:pt>
                <c:pt idx="133">
                  <c:v>84.7</c:v>
                </c:pt>
                <c:pt idx="134">
                  <c:v>64.3</c:v>
                </c:pt>
                <c:pt idx="135">
                  <c:v>85.8</c:v>
                </c:pt>
                <c:pt idx="136">
                  <c:v>86</c:v>
                </c:pt>
                <c:pt idx="137">
                  <c:v>55.8</c:v>
                </c:pt>
                <c:pt idx="138">
                  <c:v>79.8</c:v>
                </c:pt>
                <c:pt idx="139">
                  <c:v>79</c:v>
                </c:pt>
                <c:pt idx="140">
                  <c:v>80</c:v>
                </c:pt>
                <c:pt idx="141">
                  <c:v>63.1</c:v>
                </c:pt>
                <c:pt idx="142">
                  <c:v>76.2</c:v>
                </c:pt>
                <c:pt idx="143">
                  <c:v>52</c:v>
                </c:pt>
                <c:pt idx="144">
                  <c:v>78.5</c:v>
                </c:pt>
                <c:pt idx="145">
                  <c:v>77.5</c:v>
                </c:pt>
                <c:pt idx="146">
                  <c:v>53.5</c:v>
                </c:pt>
                <c:pt idx="147">
                  <c:v>84.4</c:v>
                </c:pt>
                <c:pt idx="148">
                  <c:v>55.8</c:v>
                </c:pt>
                <c:pt idx="149">
                  <c:v>57</c:v>
                </c:pt>
                <c:pt idx="150">
                  <c:v>65</c:v>
                </c:pt>
                <c:pt idx="151">
                  <c:v>69.5</c:v>
                </c:pt>
                <c:pt idx="152">
                  <c:v>58</c:v>
                </c:pt>
                <c:pt idx="153">
                  <c:v>71.5</c:v>
                </c:pt>
                <c:pt idx="154">
                  <c:v>82.4</c:v>
                </c:pt>
                <c:pt idx="155">
                  <c:v>53</c:v>
                </c:pt>
                <c:pt idx="156">
                  <c:v>78.5</c:v>
                </c:pt>
                <c:pt idx="157" formatCode="General">
                  <c:v>86.9</c:v>
                </c:pt>
                <c:pt idx="158" formatCode="General">
                  <c:v>60.9</c:v>
                </c:pt>
                <c:pt idx="159" formatCode="General">
                  <c:v>83.2</c:v>
                </c:pt>
                <c:pt idx="160" formatCode="General">
                  <c:v>91.3</c:v>
                </c:pt>
                <c:pt idx="161" formatCode="General">
                  <c:v>64.5</c:v>
                </c:pt>
                <c:pt idx="162" formatCode="General">
                  <c:v>87</c:v>
                </c:pt>
                <c:pt idx="163" formatCode="General">
                  <c:v>88.3</c:v>
                </c:pt>
                <c:pt idx="164" formatCode="General">
                  <c:v>64</c:v>
                </c:pt>
                <c:pt idx="165" formatCode="General">
                  <c:v>86.8</c:v>
                </c:pt>
                <c:pt idx="166" formatCode="General">
                  <c:v>91.2</c:v>
                </c:pt>
                <c:pt idx="167" formatCode="General">
                  <c:v>63.5</c:v>
                </c:pt>
                <c:pt idx="168" formatCode="General">
                  <c:v>94.2</c:v>
                </c:pt>
                <c:pt idx="169" formatCode="General">
                  <c:v>91.7</c:v>
                </c:pt>
                <c:pt idx="170" formatCode="General">
                  <c:v>66.5</c:v>
                </c:pt>
                <c:pt idx="171" formatCode="General">
                  <c:v>83.9</c:v>
                </c:pt>
                <c:pt idx="172" formatCode="General">
                  <c:v>59.4</c:v>
                </c:pt>
                <c:pt idx="173" formatCode="General">
                  <c:v>70.2</c:v>
                </c:pt>
                <c:pt idx="174" formatCode="General">
                  <c:v>61.1</c:v>
                </c:pt>
                <c:pt idx="175" formatCode="General">
                  <c:v>56.2</c:v>
                </c:pt>
                <c:pt idx="176" formatCode="General">
                  <c:v>74.900000000000006</c:v>
                </c:pt>
                <c:pt idx="177" formatCode="General">
                  <c:v>67.7</c:v>
                </c:pt>
                <c:pt idx="178" formatCode="General">
                  <c:v>48.3</c:v>
                </c:pt>
                <c:pt idx="179" formatCode="General">
                  <c:v>59.8</c:v>
                </c:pt>
                <c:pt idx="180" formatCode="General">
                  <c:v>61.7</c:v>
                </c:pt>
                <c:pt idx="181" formatCode="General">
                  <c:v>48.5</c:v>
                </c:pt>
                <c:pt idx="182" formatCode="General">
                  <c:v>65.7</c:v>
                </c:pt>
                <c:pt idx="183" formatCode="General">
                  <c:v>48</c:v>
                </c:pt>
                <c:pt idx="184" formatCode="General">
                  <c:v>61</c:v>
                </c:pt>
                <c:pt idx="185" formatCode="General">
                  <c:v>87.4</c:v>
                </c:pt>
                <c:pt idx="186" formatCode="General">
                  <c:v>69.8</c:v>
                </c:pt>
                <c:pt idx="187" formatCode="General">
                  <c:v>84.3</c:v>
                </c:pt>
                <c:pt idx="188" formatCode="General">
                  <c:v>84.8</c:v>
                </c:pt>
                <c:pt idx="189" formatCode="General">
                  <c:v>59.5</c:v>
                </c:pt>
                <c:pt idx="190" formatCode="General">
                  <c:v>77.599999999999994</c:v>
                </c:pt>
                <c:pt idx="191" formatCode="General">
                  <c:v>76.900000000000006</c:v>
                </c:pt>
                <c:pt idx="192" formatCode="General">
                  <c:v>53</c:v>
                </c:pt>
                <c:pt idx="193" formatCode="General">
                  <c:v>70.3</c:v>
                </c:pt>
                <c:pt idx="194" formatCode="General">
                  <c:v>54.5</c:v>
                </c:pt>
                <c:pt idx="195" formatCode="General">
                  <c:v>74.3</c:v>
                </c:pt>
                <c:pt idx="196" formatCode="General">
                  <c:v>55.6</c:v>
                </c:pt>
                <c:pt idx="197" formatCode="General">
                  <c:v>70.400000000000006</c:v>
                </c:pt>
                <c:pt idx="198" formatCode="General">
                  <c:v>47.7</c:v>
                </c:pt>
                <c:pt idx="199" formatCode="General">
                  <c:v>73.5</c:v>
                </c:pt>
                <c:pt idx="200" formatCode="General">
                  <c:v>54.2</c:v>
                </c:pt>
                <c:pt idx="201" formatCode="General">
                  <c:v>73.900000000000006</c:v>
                </c:pt>
                <c:pt idx="202" formatCode="General">
                  <c:v>77.8</c:v>
                </c:pt>
                <c:pt idx="203" formatCode="General">
                  <c:v>55.6</c:v>
                </c:pt>
                <c:pt idx="204" formatCode="General">
                  <c:v>87.5</c:v>
                </c:pt>
                <c:pt idx="205" formatCode="General">
                  <c:v>82.5</c:v>
                </c:pt>
                <c:pt idx="206" formatCode="General">
                  <c:v>64.8</c:v>
                </c:pt>
                <c:pt idx="207" formatCode="General">
                  <c:v>90</c:v>
                </c:pt>
                <c:pt idx="208" formatCode="General">
                  <c:v>96.2</c:v>
                </c:pt>
                <c:pt idx="209" formatCode="General">
                  <c:v>64</c:v>
                </c:pt>
                <c:pt idx="210" formatCode="General">
                  <c:v>96.1</c:v>
                </c:pt>
                <c:pt idx="211" formatCode="General">
                  <c:v>67.8</c:v>
                </c:pt>
                <c:pt idx="212" formatCode="General">
                  <c:v>64.400000000000006</c:v>
                </c:pt>
                <c:pt idx="213" formatCode="General">
                  <c:v>100</c:v>
                </c:pt>
                <c:pt idx="214" formatCode="General">
                  <c:v>91.3</c:v>
                </c:pt>
                <c:pt idx="215" formatCode="General">
                  <c:v>65.8</c:v>
                </c:pt>
                <c:pt idx="216" formatCode="General">
                  <c:v>89.8</c:v>
                </c:pt>
                <c:pt idx="217" formatCode="General">
                  <c:v>69.599999999999994</c:v>
                </c:pt>
                <c:pt idx="218" formatCode="General">
                  <c:v>84.2</c:v>
                </c:pt>
                <c:pt idx="219" formatCode="General">
                  <c:v>62.6</c:v>
                </c:pt>
                <c:pt idx="220" formatCode="General">
                  <c:v>87.7</c:v>
                </c:pt>
                <c:pt idx="221" formatCode="General">
                  <c:v>67.8</c:v>
                </c:pt>
                <c:pt idx="222" formatCode="General">
                  <c:v>92.6</c:v>
                </c:pt>
                <c:pt idx="223">
                  <c:v>98</c:v>
                </c:pt>
                <c:pt idx="224">
                  <c:v>64.2</c:v>
                </c:pt>
                <c:pt idx="225">
                  <c:v>85.4</c:v>
                </c:pt>
                <c:pt idx="226">
                  <c:v>67</c:v>
                </c:pt>
                <c:pt idx="227">
                  <c:v>89.4</c:v>
                </c:pt>
                <c:pt idx="228">
                  <c:v>89.2</c:v>
                </c:pt>
                <c:pt idx="229">
                  <c:v>66.900000000000006</c:v>
                </c:pt>
                <c:pt idx="230">
                  <c:v>95.6</c:v>
                </c:pt>
                <c:pt idx="231">
                  <c:v>95.5</c:v>
                </c:pt>
                <c:pt idx="232">
                  <c:v>69.900000000000006</c:v>
                </c:pt>
                <c:pt idx="233">
                  <c:v>100.1</c:v>
                </c:pt>
                <c:pt idx="234">
                  <c:v>74</c:v>
                </c:pt>
                <c:pt idx="235">
                  <c:v>97.7</c:v>
                </c:pt>
                <c:pt idx="236">
                  <c:v>101</c:v>
                </c:pt>
                <c:pt idx="237">
                  <c:v>74.900000000000006</c:v>
                </c:pt>
                <c:pt idx="238">
                  <c:v>98.9</c:v>
                </c:pt>
                <c:pt idx="239">
                  <c:v>103.5</c:v>
                </c:pt>
                <c:pt idx="240">
                  <c:v>73</c:v>
                </c:pt>
                <c:pt idx="241">
                  <c:v>97.1</c:v>
                </c:pt>
                <c:pt idx="242">
                  <c:v>96.4</c:v>
                </c:pt>
                <c:pt idx="243">
                  <c:v>70</c:v>
                </c:pt>
                <c:pt idx="244">
                  <c:v>98.6</c:v>
                </c:pt>
                <c:pt idx="245">
                  <c:v>94.8</c:v>
                </c:pt>
                <c:pt idx="246">
                  <c:v>66</c:v>
                </c:pt>
                <c:pt idx="247">
                  <c:v>96.5</c:v>
                </c:pt>
                <c:pt idx="248">
                  <c:v>98.9</c:v>
                </c:pt>
                <c:pt idx="249">
                  <c:v>79.2</c:v>
                </c:pt>
                <c:pt idx="250">
                  <c:v>100.1</c:v>
                </c:pt>
                <c:pt idx="251">
                  <c:v>92</c:v>
                </c:pt>
                <c:pt idx="252">
                  <c:v>66.400000000000006</c:v>
                </c:pt>
                <c:pt idx="253">
                  <c:v>87.5</c:v>
                </c:pt>
                <c:pt idx="254">
                  <c:v>75.2</c:v>
                </c:pt>
                <c:pt idx="255">
                  <c:v>86.7</c:v>
                </c:pt>
                <c:pt idx="256">
                  <c:v>84.5</c:v>
                </c:pt>
                <c:pt idx="257">
                  <c:v>69.5</c:v>
                </c:pt>
                <c:pt idx="258">
                  <c:v>56.9</c:v>
                </c:pt>
                <c:pt idx="259">
                  <c:v>86</c:v>
                </c:pt>
                <c:pt idx="260">
                  <c:v>88</c:v>
                </c:pt>
                <c:pt idx="261">
                  <c:v>64.599999999999994</c:v>
                </c:pt>
                <c:pt idx="262">
                  <c:v>94</c:v>
                </c:pt>
                <c:pt idx="263">
                  <c:v>73.2</c:v>
                </c:pt>
                <c:pt idx="264">
                  <c:v>69.2</c:v>
                </c:pt>
                <c:pt idx="265">
                  <c:v>102.1</c:v>
                </c:pt>
                <c:pt idx="266">
                  <c:v>97.5</c:v>
                </c:pt>
                <c:pt idx="267">
                  <c:v>66</c:v>
                </c:pt>
                <c:pt idx="268">
                  <c:v>98.4</c:v>
                </c:pt>
                <c:pt idx="269">
                  <c:v>100</c:v>
                </c:pt>
                <c:pt idx="270">
                  <c:v>71.2</c:v>
                </c:pt>
                <c:pt idx="271">
                  <c:v>105.5</c:v>
                </c:pt>
                <c:pt idx="272">
                  <c:v>77.099999999999994</c:v>
                </c:pt>
                <c:pt idx="273">
                  <c:v>109</c:v>
                </c:pt>
                <c:pt idx="274">
                  <c:v>106.5</c:v>
                </c:pt>
                <c:pt idx="275">
                  <c:v>81.2</c:v>
                </c:pt>
                <c:pt idx="276">
                  <c:v>112.8</c:v>
                </c:pt>
                <c:pt idx="277">
                  <c:v>109</c:v>
                </c:pt>
                <c:pt idx="278">
                  <c:v>77.900000000000006</c:v>
                </c:pt>
                <c:pt idx="279">
                  <c:v>114.4</c:v>
                </c:pt>
                <c:pt idx="280">
                  <c:v>77</c:v>
                </c:pt>
                <c:pt idx="281">
                  <c:v>113.9</c:v>
                </c:pt>
                <c:pt idx="282">
                  <c:v>78.8</c:v>
                </c:pt>
                <c:pt idx="283">
                  <c:v>111.2</c:v>
                </c:pt>
                <c:pt idx="284">
                  <c:v>78</c:v>
                </c:pt>
                <c:pt idx="285">
                  <c:v>104.7</c:v>
                </c:pt>
                <c:pt idx="286">
                  <c:v>77.099999999999994</c:v>
                </c:pt>
                <c:pt idx="287">
                  <c:v>107.7</c:v>
                </c:pt>
                <c:pt idx="288">
                  <c:v>107.5</c:v>
                </c:pt>
                <c:pt idx="289">
                  <c:v>92</c:v>
                </c:pt>
                <c:pt idx="290">
                  <c:v>100</c:v>
                </c:pt>
                <c:pt idx="291">
                  <c:v>95.3</c:v>
                </c:pt>
                <c:pt idx="292">
                  <c:v>76</c:v>
                </c:pt>
                <c:pt idx="293">
                  <c:v>99.8</c:v>
                </c:pt>
                <c:pt idx="294">
                  <c:v>103.2</c:v>
                </c:pt>
                <c:pt idx="295">
                  <c:v>76.5</c:v>
                </c:pt>
                <c:pt idx="296">
                  <c:v>99.1</c:v>
                </c:pt>
                <c:pt idx="297">
                  <c:v>102.5</c:v>
                </c:pt>
                <c:pt idx="298">
                  <c:v>69</c:v>
                </c:pt>
                <c:pt idx="299">
                  <c:v>102.3</c:v>
                </c:pt>
                <c:pt idx="300">
                  <c:v>75.900000000000006</c:v>
                </c:pt>
                <c:pt idx="301">
                  <c:v>101</c:v>
                </c:pt>
                <c:pt idx="302">
                  <c:v>108.2</c:v>
                </c:pt>
                <c:pt idx="303">
                  <c:v>76.8</c:v>
                </c:pt>
                <c:pt idx="304">
                  <c:v>101.9</c:v>
                </c:pt>
                <c:pt idx="305">
                  <c:v>80.599999999999994</c:v>
                </c:pt>
                <c:pt idx="306">
                  <c:v>96.1</c:v>
                </c:pt>
                <c:pt idx="307">
                  <c:v>74</c:v>
                </c:pt>
                <c:pt idx="308">
                  <c:v>99</c:v>
                </c:pt>
                <c:pt idx="309">
                  <c:v>102</c:v>
                </c:pt>
                <c:pt idx="310">
                  <c:v>80.400000000000006</c:v>
                </c:pt>
                <c:pt idx="311">
                  <c:v>104.6</c:v>
                </c:pt>
                <c:pt idx="312">
                  <c:v>76.099999999999994</c:v>
                </c:pt>
                <c:pt idx="313">
                  <c:v>103</c:v>
                </c:pt>
                <c:pt idx="314">
                  <c:v>108.5</c:v>
                </c:pt>
                <c:pt idx="315">
                  <c:v>79.900000000000006</c:v>
                </c:pt>
                <c:pt idx="316">
                  <c:v>80.599999999999994</c:v>
                </c:pt>
                <c:pt idx="317">
                  <c:v>106.1</c:v>
                </c:pt>
                <c:pt idx="318">
                  <c:v>78.099999999999994</c:v>
                </c:pt>
                <c:pt idx="319">
                  <c:v>98.7</c:v>
                </c:pt>
                <c:pt idx="320">
                  <c:v>100</c:v>
                </c:pt>
                <c:pt idx="321">
                  <c:v>68.8</c:v>
                </c:pt>
                <c:pt idx="322">
                  <c:v>101.2</c:v>
                </c:pt>
                <c:pt idx="323">
                  <c:v>74.5</c:v>
                </c:pt>
                <c:pt idx="324">
                  <c:v>89.5</c:v>
                </c:pt>
                <c:pt idx="325">
                  <c:v>67</c:v>
                </c:pt>
                <c:pt idx="326">
                  <c:v>87.8</c:v>
                </c:pt>
                <c:pt idx="327">
                  <c:v>70.900000000000006</c:v>
                </c:pt>
                <c:pt idx="328">
                  <c:v>72.2</c:v>
                </c:pt>
                <c:pt idx="329">
                  <c:v>101.3</c:v>
                </c:pt>
                <c:pt idx="330">
                  <c:v>74.599999999999994</c:v>
                </c:pt>
                <c:pt idx="331">
                  <c:v>100.5</c:v>
                </c:pt>
                <c:pt idx="332">
                  <c:v>74</c:v>
                </c:pt>
                <c:pt idx="333">
                  <c:v>95.1</c:v>
                </c:pt>
                <c:pt idx="334">
                  <c:v>72.900000000000006</c:v>
                </c:pt>
                <c:pt idx="335">
                  <c:v>72.3</c:v>
                </c:pt>
                <c:pt idx="336">
                  <c:v>96</c:v>
                </c:pt>
                <c:pt idx="337">
                  <c:v>69.8</c:v>
                </c:pt>
                <c:pt idx="338">
                  <c:v>91</c:v>
                </c:pt>
                <c:pt idx="339">
                  <c:v>71.400000000000006</c:v>
                </c:pt>
                <c:pt idx="340">
                  <c:v>69.099999999999994</c:v>
                </c:pt>
                <c:pt idx="341">
                  <c:v>76.099999999999994</c:v>
                </c:pt>
                <c:pt idx="342">
                  <c:v>89.6</c:v>
                </c:pt>
                <c:pt idx="343">
                  <c:v>85.4</c:v>
                </c:pt>
                <c:pt idx="344">
                  <c:v>72.7</c:v>
                </c:pt>
                <c:pt idx="345" formatCode="General">
                  <c:v>69.599999999999994</c:v>
                </c:pt>
                <c:pt idx="346" formatCode="General">
                  <c:v>69.7</c:v>
                </c:pt>
                <c:pt idx="347" formatCode="General">
                  <c:v>77.5</c:v>
                </c:pt>
                <c:pt idx="348" formatCode="General">
                  <c:v>81.3</c:v>
                </c:pt>
                <c:pt idx="349" formatCode="General">
                  <c:v>71.099999999999994</c:v>
                </c:pt>
                <c:pt idx="350" formatCode="General">
                  <c:v>79.400000000000006</c:v>
                </c:pt>
                <c:pt idx="351" formatCode="General">
                  <c:v>68.3</c:v>
                </c:pt>
                <c:pt idx="352" formatCode="General">
                  <c:v>97.4</c:v>
                </c:pt>
                <c:pt idx="353" formatCode="General">
                  <c:v>95.8</c:v>
                </c:pt>
                <c:pt idx="354" formatCode="General">
                  <c:v>81.8</c:v>
                </c:pt>
                <c:pt idx="355" formatCode="General">
                  <c:v>94</c:v>
                </c:pt>
                <c:pt idx="356" formatCode="General">
                  <c:v>69.2</c:v>
                </c:pt>
                <c:pt idx="357" formatCode="General">
                  <c:v>86</c:v>
                </c:pt>
                <c:pt idx="358" formatCode="General">
                  <c:v>69.599999999999994</c:v>
                </c:pt>
                <c:pt idx="359" formatCode="General">
                  <c:v>89</c:v>
                </c:pt>
                <c:pt idx="360" formatCode="General">
                  <c:v>92.5</c:v>
                </c:pt>
                <c:pt idx="361" formatCode="General">
                  <c:v>72.3</c:v>
                </c:pt>
                <c:pt idx="362" formatCode="General">
                  <c:v>94.7</c:v>
                </c:pt>
                <c:pt idx="363" formatCode="General">
                  <c:v>78.3</c:v>
                </c:pt>
                <c:pt idx="364" formatCode="General">
                  <c:v>96.1</c:v>
                </c:pt>
                <c:pt idx="365" formatCode="General">
                  <c:v>72.8</c:v>
                </c:pt>
                <c:pt idx="366" formatCode="General">
                  <c:v>91.6</c:v>
                </c:pt>
                <c:pt idx="367">
                  <c:v>74</c:v>
                </c:pt>
                <c:pt idx="368">
                  <c:v>77.2</c:v>
                </c:pt>
                <c:pt idx="369">
                  <c:v>91.4</c:v>
                </c:pt>
                <c:pt idx="370">
                  <c:v>92.4</c:v>
                </c:pt>
                <c:pt idx="371">
                  <c:v>75.099999999999994</c:v>
                </c:pt>
                <c:pt idx="372">
                  <c:v>94.9</c:v>
                </c:pt>
                <c:pt idx="373">
                  <c:v>67.3</c:v>
                </c:pt>
                <c:pt idx="374">
                  <c:v>76.5</c:v>
                </c:pt>
                <c:pt idx="375">
                  <c:v>72</c:v>
                </c:pt>
                <c:pt idx="376">
                  <c:v>91.2</c:v>
                </c:pt>
                <c:pt idx="377">
                  <c:v>67.5</c:v>
                </c:pt>
                <c:pt idx="378">
                  <c:v>92.5</c:v>
                </c:pt>
                <c:pt idx="379">
                  <c:v>67.7</c:v>
                </c:pt>
                <c:pt idx="380">
                  <c:v>92</c:v>
                </c:pt>
                <c:pt idx="381">
                  <c:v>68.5</c:v>
                </c:pt>
                <c:pt idx="382">
                  <c:v>92.5</c:v>
                </c:pt>
                <c:pt idx="383">
                  <c:v>72</c:v>
                </c:pt>
                <c:pt idx="384">
                  <c:v>72.2</c:v>
                </c:pt>
                <c:pt idx="385">
                  <c:v>83</c:v>
                </c:pt>
                <c:pt idx="386">
                  <c:v>71</c:v>
                </c:pt>
                <c:pt idx="387">
                  <c:v>80.599999999999994</c:v>
                </c:pt>
                <c:pt idx="388" formatCode="General">
                  <c:v>76.5</c:v>
                </c:pt>
                <c:pt idx="389" formatCode="General">
                  <c:v>91.2</c:v>
                </c:pt>
                <c:pt idx="390" formatCode="General">
                  <c:v>60.7</c:v>
                </c:pt>
                <c:pt idx="391">
                  <c:v>80.5</c:v>
                </c:pt>
                <c:pt idx="392">
                  <c:v>83</c:v>
                </c:pt>
                <c:pt idx="393">
                  <c:v>58.9</c:v>
                </c:pt>
                <c:pt idx="394">
                  <c:v>91.1</c:v>
                </c:pt>
                <c:pt idx="395">
                  <c:v>66.8</c:v>
                </c:pt>
                <c:pt idx="396">
                  <c:v>92.5</c:v>
                </c:pt>
                <c:pt idx="397">
                  <c:v>67.7</c:v>
                </c:pt>
                <c:pt idx="398">
                  <c:v>96</c:v>
                </c:pt>
                <c:pt idx="399">
                  <c:v>73.5</c:v>
                </c:pt>
                <c:pt idx="400">
                  <c:v>100.2</c:v>
                </c:pt>
                <c:pt idx="401">
                  <c:v>90</c:v>
                </c:pt>
                <c:pt idx="402">
                  <c:v>65.8</c:v>
                </c:pt>
                <c:pt idx="403">
                  <c:v>90.1</c:v>
                </c:pt>
                <c:pt idx="404">
                  <c:v>73.5</c:v>
                </c:pt>
                <c:pt idx="405">
                  <c:v>90.5</c:v>
                </c:pt>
                <c:pt idx="406">
                  <c:v>96.5</c:v>
                </c:pt>
                <c:pt idx="407">
                  <c:v>75.099999999999994</c:v>
                </c:pt>
                <c:pt idx="408">
                  <c:v>68.099999999999994</c:v>
                </c:pt>
                <c:pt idx="409">
                  <c:v>66.5</c:v>
                </c:pt>
                <c:pt idx="410">
                  <c:v>98.4</c:v>
                </c:pt>
                <c:pt idx="411">
                  <c:v>77</c:v>
                </c:pt>
                <c:pt idx="412">
                  <c:v>92.9</c:v>
                </c:pt>
                <c:pt idx="413">
                  <c:v>70.3</c:v>
                </c:pt>
                <c:pt idx="414">
                  <c:v>93</c:v>
                </c:pt>
                <c:pt idx="415">
                  <c:v>72</c:v>
                </c:pt>
                <c:pt idx="416">
                  <c:v>72</c:v>
                </c:pt>
                <c:pt idx="417">
                  <c:v>94.4</c:v>
                </c:pt>
                <c:pt idx="418">
                  <c:v>98.6</c:v>
                </c:pt>
                <c:pt idx="419">
                  <c:v>71</c:v>
                </c:pt>
                <c:pt idx="420" formatCode="General">
                  <c:v>97</c:v>
                </c:pt>
                <c:pt idx="421">
                  <c:v>70.3</c:v>
                </c:pt>
                <c:pt idx="422">
                  <c:v>97</c:v>
                </c:pt>
                <c:pt idx="423">
                  <c:v>66.5</c:v>
                </c:pt>
                <c:pt idx="424">
                  <c:v>95.7</c:v>
                </c:pt>
                <c:pt idx="425">
                  <c:v>69.5</c:v>
                </c:pt>
                <c:pt idx="426">
                  <c:v>96.3</c:v>
                </c:pt>
                <c:pt idx="427">
                  <c:v>72</c:v>
                </c:pt>
                <c:pt idx="428">
                  <c:v>88.7</c:v>
                </c:pt>
                <c:pt idx="429">
                  <c:v>66</c:v>
                </c:pt>
                <c:pt idx="430">
                  <c:v>69</c:v>
                </c:pt>
                <c:pt idx="431">
                  <c:v>93.2</c:v>
                </c:pt>
                <c:pt idx="432">
                  <c:v>68</c:v>
                </c:pt>
                <c:pt idx="433">
                  <c:v>98.7</c:v>
                </c:pt>
                <c:pt idx="434">
                  <c:v>70.5</c:v>
                </c:pt>
                <c:pt idx="435">
                  <c:v>100.9</c:v>
                </c:pt>
                <c:pt idx="436">
                  <c:v>69.3</c:v>
                </c:pt>
                <c:pt idx="437">
                  <c:v>70.5</c:v>
                </c:pt>
                <c:pt idx="438">
                  <c:v>86.5</c:v>
                </c:pt>
                <c:pt idx="439">
                  <c:v>56.6</c:v>
                </c:pt>
                <c:pt idx="440">
                  <c:v>83.9</c:v>
                </c:pt>
                <c:pt idx="441">
                  <c:v>62</c:v>
                </c:pt>
                <c:pt idx="442">
                  <c:v>85.3</c:v>
                </c:pt>
                <c:pt idx="443">
                  <c:v>62.1</c:v>
                </c:pt>
                <c:pt idx="444">
                  <c:v>84.7</c:v>
                </c:pt>
                <c:pt idx="445">
                  <c:v>58</c:v>
                </c:pt>
                <c:pt idx="446">
                  <c:v>88.1</c:v>
                </c:pt>
                <c:pt idx="447">
                  <c:v>55.9</c:v>
                </c:pt>
                <c:pt idx="448">
                  <c:v>86.3</c:v>
                </c:pt>
                <c:pt idx="449">
                  <c:v>64</c:v>
                </c:pt>
                <c:pt idx="450">
                  <c:v>87.2</c:v>
                </c:pt>
                <c:pt idx="451">
                  <c:v>65.400000000000006</c:v>
                </c:pt>
                <c:pt idx="452">
                  <c:v>82.9</c:v>
                </c:pt>
                <c:pt idx="453">
                  <c:v>64.7</c:v>
                </c:pt>
                <c:pt idx="454">
                  <c:v>78.2</c:v>
                </c:pt>
                <c:pt idx="455">
                  <c:v>52.5</c:v>
                </c:pt>
                <c:pt idx="456">
                  <c:v>77.099999999999994</c:v>
                </c:pt>
                <c:pt idx="457">
                  <c:v>56</c:v>
                </c:pt>
                <c:pt idx="458">
                  <c:v>74.599999999999994</c:v>
                </c:pt>
                <c:pt idx="459">
                  <c:v>54.2</c:v>
                </c:pt>
                <c:pt idx="460">
                  <c:v>52.5</c:v>
                </c:pt>
                <c:pt idx="461">
                  <c:v>80</c:v>
                </c:pt>
                <c:pt idx="462">
                  <c:v>58.4</c:v>
                </c:pt>
                <c:pt idx="463">
                  <c:v>57.7</c:v>
                </c:pt>
                <c:pt idx="464">
                  <c:v>82.7</c:v>
                </c:pt>
                <c:pt idx="465">
                  <c:v>61</c:v>
                </c:pt>
                <c:pt idx="466">
                  <c:v>87.6</c:v>
                </c:pt>
                <c:pt idx="467">
                  <c:v>61.7</c:v>
                </c:pt>
                <c:pt idx="468">
                  <c:v>87.3</c:v>
                </c:pt>
                <c:pt idx="469">
                  <c:v>58.1</c:v>
                </c:pt>
                <c:pt idx="470">
                  <c:v>86.7</c:v>
                </c:pt>
                <c:pt idx="471">
                  <c:v>59.1</c:v>
                </c:pt>
                <c:pt idx="472">
                  <c:v>56</c:v>
                </c:pt>
                <c:pt idx="473">
                  <c:v>85.8</c:v>
                </c:pt>
                <c:pt idx="474">
                  <c:v>56.6</c:v>
                </c:pt>
                <c:pt idx="475">
                  <c:v>84.3</c:v>
                </c:pt>
                <c:pt idx="476">
                  <c:v>57.6</c:v>
                </c:pt>
                <c:pt idx="477">
                  <c:v>50.8</c:v>
                </c:pt>
                <c:pt idx="478">
                  <c:v>86.4</c:v>
                </c:pt>
                <c:pt idx="479">
                  <c:v>52.4</c:v>
                </c:pt>
                <c:pt idx="480">
                  <c:v>78.900000000000006</c:v>
                </c:pt>
                <c:pt idx="481">
                  <c:v>56.5</c:v>
                </c:pt>
                <c:pt idx="482">
                  <c:v>71.599999999999994</c:v>
                </c:pt>
                <c:pt idx="483">
                  <c:v>49.6</c:v>
                </c:pt>
                <c:pt idx="484">
                  <c:v>78.599999999999994</c:v>
                </c:pt>
                <c:pt idx="485">
                  <c:v>51.3</c:v>
                </c:pt>
                <c:pt idx="486">
                  <c:v>84.7</c:v>
                </c:pt>
                <c:pt idx="487">
                  <c:v>58.8</c:v>
                </c:pt>
                <c:pt idx="488">
                  <c:v>86.1</c:v>
                </c:pt>
                <c:pt idx="489">
                  <c:v>54.2</c:v>
                </c:pt>
                <c:pt idx="490">
                  <c:v>87.7</c:v>
                </c:pt>
                <c:pt idx="491">
                  <c:v>56.7</c:v>
                </c:pt>
                <c:pt idx="492">
                  <c:v>83.1</c:v>
                </c:pt>
                <c:pt idx="493">
                  <c:v>48.9</c:v>
                </c:pt>
                <c:pt idx="494">
                  <c:v>53.8</c:v>
                </c:pt>
                <c:pt idx="495">
                  <c:v>85.6</c:v>
                </c:pt>
                <c:pt idx="496">
                  <c:v>55.7</c:v>
                </c:pt>
                <c:pt idx="497">
                  <c:v>90.3</c:v>
                </c:pt>
                <c:pt idx="498">
                  <c:v>57</c:v>
                </c:pt>
                <c:pt idx="499">
                  <c:v>82.5</c:v>
                </c:pt>
                <c:pt idx="500">
                  <c:v>60.8</c:v>
                </c:pt>
                <c:pt idx="501">
                  <c:v>80.5</c:v>
                </c:pt>
                <c:pt idx="502">
                  <c:v>55</c:v>
                </c:pt>
                <c:pt idx="503">
                  <c:v>76.099999999999994</c:v>
                </c:pt>
                <c:pt idx="504">
                  <c:v>49.4</c:v>
                </c:pt>
                <c:pt idx="505">
                  <c:v>84.4</c:v>
                </c:pt>
                <c:pt idx="506">
                  <c:v>57.2</c:v>
                </c:pt>
                <c:pt idx="507">
                  <c:v>91</c:v>
                </c:pt>
                <c:pt idx="508">
                  <c:v>86.9</c:v>
                </c:pt>
                <c:pt idx="509">
                  <c:v>83</c:v>
                </c:pt>
                <c:pt idx="510">
                  <c:v>55.5</c:v>
                </c:pt>
                <c:pt idx="511">
                  <c:v>80.2</c:v>
                </c:pt>
                <c:pt idx="512">
                  <c:v>77.900000000000006</c:v>
                </c:pt>
                <c:pt idx="513">
                  <c:v>75.099999999999994</c:v>
                </c:pt>
                <c:pt idx="514">
                  <c:v>73.400000000000006</c:v>
                </c:pt>
                <c:pt idx="515">
                  <c:v>72.099999999999994</c:v>
                </c:pt>
                <c:pt idx="516">
                  <c:v>64.099999999999994</c:v>
                </c:pt>
                <c:pt idx="517">
                  <c:v>75.3</c:v>
                </c:pt>
                <c:pt idx="518">
                  <c:v>73</c:v>
                </c:pt>
                <c:pt idx="519">
                  <c:v>45.6</c:v>
                </c:pt>
                <c:pt idx="520">
                  <c:v>71.3</c:v>
                </c:pt>
                <c:pt idx="521">
                  <c:v>51.3</c:v>
                </c:pt>
                <c:pt idx="522">
                  <c:v>68.599999999999994</c:v>
                </c:pt>
                <c:pt idx="523">
                  <c:v>46</c:v>
                </c:pt>
                <c:pt idx="524">
                  <c:v>74.400000000000006</c:v>
                </c:pt>
                <c:pt idx="525">
                  <c:v>44</c:v>
                </c:pt>
                <c:pt idx="526">
                  <c:v>71.5</c:v>
                </c:pt>
                <c:pt idx="527">
                  <c:v>76</c:v>
                </c:pt>
                <c:pt idx="528">
                  <c:v>41.5</c:v>
                </c:pt>
                <c:pt idx="529">
                  <c:v>68.5</c:v>
                </c:pt>
                <c:pt idx="530">
                  <c:v>41.6</c:v>
                </c:pt>
                <c:pt idx="531">
                  <c:v>70.3</c:v>
                </c:pt>
                <c:pt idx="532">
                  <c:v>74</c:v>
                </c:pt>
                <c:pt idx="533">
                  <c:v>63.6</c:v>
                </c:pt>
                <c:pt idx="534">
                  <c:v>74</c:v>
                </c:pt>
                <c:pt idx="535">
                  <c:v>79.599999999999994</c:v>
                </c:pt>
                <c:pt idx="536">
                  <c:v>43.5</c:v>
                </c:pt>
                <c:pt idx="537">
                  <c:v>69.8</c:v>
                </c:pt>
                <c:pt idx="538">
                  <c:v>66.900000000000006</c:v>
                </c:pt>
                <c:pt idx="539">
                  <c:v>72.099999999999994</c:v>
                </c:pt>
                <c:pt idx="540">
                  <c:v>65.5</c:v>
                </c:pt>
                <c:pt idx="541">
                  <c:v>65.5</c:v>
                </c:pt>
                <c:pt idx="542">
                  <c:v>54</c:v>
                </c:pt>
                <c:pt idx="543">
                  <c:v>54.4</c:v>
                </c:pt>
                <c:pt idx="544">
                  <c:v>34.6</c:v>
                </c:pt>
                <c:pt idx="545">
                  <c:v>66.099999999999994</c:v>
                </c:pt>
                <c:pt idx="546">
                  <c:v>70.900000000000006</c:v>
                </c:pt>
                <c:pt idx="547">
                  <c:v>67.7</c:v>
                </c:pt>
                <c:pt idx="548">
                  <c:v>67.2</c:v>
                </c:pt>
                <c:pt idx="549">
                  <c:v>60.3</c:v>
                </c:pt>
                <c:pt idx="550">
                  <c:v>41.9</c:v>
                </c:pt>
                <c:pt idx="551">
                  <c:v>58</c:v>
                </c:pt>
                <c:pt idx="552">
                  <c:v>58.9</c:v>
                </c:pt>
                <c:pt idx="553">
                  <c:v>52.7</c:v>
                </c:pt>
                <c:pt idx="554">
                  <c:v>51.1</c:v>
                </c:pt>
                <c:pt idx="555">
                  <c:v>61.1</c:v>
                </c:pt>
                <c:pt idx="556">
                  <c:v>64.3</c:v>
                </c:pt>
                <c:pt idx="557">
                  <c:v>62</c:v>
                </c:pt>
                <c:pt idx="558">
                  <c:v>61.2</c:v>
                </c:pt>
                <c:pt idx="559">
                  <c:v>54.5</c:v>
                </c:pt>
                <c:pt idx="560">
                  <c:v>67.5</c:v>
                </c:pt>
                <c:pt idx="561">
                  <c:v>59.8</c:v>
                </c:pt>
                <c:pt idx="562">
                  <c:v>51.5</c:v>
                </c:pt>
                <c:pt idx="563">
                  <c:v>37</c:v>
                </c:pt>
                <c:pt idx="564">
                  <c:v>61</c:v>
                </c:pt>
                <c:pt idx="565">
                  <c:v>56.1</c:v>
                </c:pt>
                <c:pt idx="566">
                  <c:v>58.2</c:v>
                </c:pt>
                <c:pt idx="567">
                  <c:v>68.3</c:v>
                </c:pt>
                <c:pt idx="568">
                  <c:v>62.6</c:v>
                </c:pt>
                <c:pt idx="569">
                  <c:v>60.4</c:v>
                </c:pt>
                <c:pt idx="570">
                  <c:v>66.900000000000006</c:v>
                </c:pt>
                <c:pt idx="571">
                  <c:v>67</c:v>
                </c:pt>
                <c:pt idx="572">
                  <c:v>49.3</c:v>
                </c:pt>
                <c:pt idx="573">
                  <c:v>53.1</c:v>
                </c:pt>
                <c:pt idx="574">
                  <c:v>58.7</c:v>
                </c:pt>
                <c:pt idx="575">
                  <c:v>59.4</c:v>
                </c:pt>
                <c:pt idx="576">
                  <c:v>64</c:v>
                </c:pt>
                <c:pt idx="577">
                  <c:v>65.099999999999994</c:v>
                </c:pt>
                <c:pt idx="578">
                  <c:v>62</c:v>
                </c:pt>
                <c:pt idx="579">
                  <c:v>46.9</c:v>
                </c:pt>
                <c:pt idx="580">
                  <c:v>47.2</c:v>
                </c:pt>
                <c:pt idx="581">
                  <c:v>49.9</c:v>
                </c:pt>
                <c:pt idx="582">
                  <c:v>62.7</c:v>
                </c:pt>
                <c:pt idx="583">
                  <c:v>26.9</c:v>
                </c:pt>
                <c:pt idx="584">
                  <c:v>65.8</c:v>
                </c:pt>
                <c:pt idx="585">
                  <c:v>56.8</c:v>
                </c:pt>
                <c:pt idx="586">
                  <c:v>57.8</c:v>
                </c:pt>
                <c:pt idx="587">
                  <c:v>66</c:v>
                </c:pt>
                <c:pt idx="588">
                  <c:v>72.3</c:v>
                </c:pt>
                <c:pt idx="589">
                  <c:v>66.3</c:v>
                </c:pt>
                <c:pt idx="590">
                  <c:v>66.7</c:v>
                </c:pt>
                <c:pt idx="591">
                  <c:v>70.900000000000006</c:v>
                </c:pt>
                <c:pt idx="592">
                  <c:v>65</c:v>
                </c:pt>
                <c:pt idx="593">
                  <c:v>69.2</c:v>
                </c:pt>
                <c:pt idx="594">
                  <c:v>70.5</c:v>
                </c:pt>
                <c:pt idx="595">
                  <c:v>70.900000000000006</c:v>
                </c:pt>
                <c:pt idx="596">
                  <c:v>65.5</c:v>
                </c:pt>
                <c:pt idx="597">
                  <c:v>54</c:v>
                </c:pt>
                <c:pt idx="598">
                  <c:v>52.6</c:v>
                </c:pt>
                <c:pt idx="599">
                  <c:v>63.4</c:v>
                </c:pt>
                <c:pt idx="600">
                  <c:v>49.1</c:v>
                </c:pt>
                <c:pt idx="601">
                  <c:v>51.8</c:v>
                </c:pt>
                <c:pt idx="602">
                  <c:v>52.5</c:v>
                </c:pt>
                <c:pt idx="603">
                  <c:v>60.1</c:v>
                </c:pt>
                <c:pt idx="604">
                  <c:v>60.8</c:v>
                </c:pt>
                <c:pt idx="605">
                  <c:v>67.5</c:v>
                </c:pt>
                <c:pt idx="606">
                  <c:v>65.400000000000006</c:v>
                </c:pt>
                <c:pt idx="607">
                  <c:v>70.099999999999994</c:v>
                </c:pt>
                <c:pt idx="608">
                  <c:v>59.8</c:v>
                </c:pt>
                <c:pt idx="609">
                  <c:v>63.2</c:v>
                </c:pt>
                <c:pt idx="610">
                  <c:v>58.1</c:v>
                </c:pt>
                <c:pt idx="611">
                  <c:v>76.2</c:v>
                </c:pt>
                <c:pt idx="612">
                  <c:v>77.099999999999994</c:v>
                </c:pt>
                <c:pt idx="613">
                  <c:v>74.400000000000006</c:v>
                </c:pt>
                <c:pt idx="614">
                  <c:v>64.900000000000006</c:v>
                </c:pt>
                <c:pt idx="615">
                  <c:v>71.400000000000006</c:v>
                </c:pt>
                <c:pt idx="616">
                  <c:v>86.4</c:v>
                </c:pt>
                <c:pt idx="617">
                  <c:v>79</c:v>
                </c:pt>
                <c:pt idx="618">
                  <c:v>83.5</c:v>
                </c:pt>
                <c:pt idx="619">
                  <c:v>82.9</c:v>
                </c:pt>
                <c:pt idx="620">
                  <c:v>70.599999999999994</c:v>
                </c:pt>
                <c:pt idx="621">
                  <c:v>86.5</c:v>
                </c:pt>
                <c:pt idx="622">
                  <c:v>91</c:v>
                </c:pt>
                <c:pt idx="623">
                  <c:v>93.5</c:v>
                </c:pt>
                <c:pt idx="624">
                  <c:v>54.5</c:v>
                </c:pt>
                <c:pt idx="625">
                  <c:v>80.8</c:v>
                </c:pt>
                <c:pt idx="626">
                  <c:v>78.3</c:v>
                </c:pt>
                <c:pt idx="627">
                  <c:v>86.3</c:v>
                </c:pt>
                <c:pt idx="628">
                  <c:v>83.6</c:v>
                </c:pt>
                <c:pt idx="629">
                  <c:v>89</c:v>
                </c:pt>
                <c:pt idx="630">
                  <c:v>84.7</c:v>
                </c:pt>
                <c:pt idx="631">
                  <c:v>82.1</c:v>
                </c:pt>
                <c:pt idx="632">
                  <c:v>92.2</c:v>
                </c:pt>
                <c:pt idx="633">
                  <c:v>93.5</c:v>
                </c:pt>
                <c:pt idx="634">
                  <c:v>93.2</c:v>
                </c:pt>
                <c:pt idx="635">
                  <c:v>89.9</c:v>
                </c:pt>
                <c:pt idx="636" formatCode="General">
                  <c:v>96.5</c:v>
                </c:pt>
                <c:pt idx="637">
                  <c:v>100.4</c:v>
                </c:pt>
                <c:pt idx="638">
                  <c:v>93.5</c:v>
                </c:pt>
                <c:pt idx="639">
                  <c:v>92.1</c:v>
                </c:pt>
                <c:pt idx="640">
                  <c:v>102.6</c:v>
                </c:pt>
                <c:pt idx="641">
                  <c:v>66</c:v>
                </c:pt>
                <c:pt idx="642">
                  <c:v>105.1</c:v>
                </c:pt>
                <c:pt idx="643">
                  <c:v>108.2</c:v>
                </c:pt>
                <c:pt idx="644">
                  <c:v>102.3</c:v>
                </c:pt>
                <c:pt idx="645">
                  <c:v>83.1</c:v>
                </c:pt>
                <c:pt idx="646">
                  <c:v>91.2</c:v>
                </c:pt>
                <c:pt idx="647" formatCode="General">
                  <c:v>91.2</c:v>
                </c:pt>
                <c:pt idx="648" formatCode="General">
                  <c:v>108.8</c:v>
                </c:pt>
                <c:pt idx="649" formatCode="General">
                  <c:v>106.1</c:v>
                </c:pt>
                <c:pt idx="650">
                  <c:v>98</c:v>
                </c:pt>
                <c:pt idx="651">
                  <c:v>91.8</c:v>
                </c:pt>
                <c:pt idx="652">
                  <c:v>103.7</c:v>
                </c:pt>
                <c:pt idx="653" formatCode="General">
                  <c:v>96.3</c:v>
                </c:pt>
                <c:pt idx="654">
                  <c:v>101.6</c:v>
                </c:pt>
                <c:pt idx="655">
                  <c:v>102.3</c:v>
                </c:pt>
                <c:pt idx="656">
                  <c:v>104</c:v>
                </c:pt>
                <c:pt idx="657">
                  <c:v>102.8</c:v>
                </c:pt>
                <c:pt idx="658">
                  <c:v>98.3</c:v>
                </c:pt>
                <c:pt idx="659">
                  <c:v>88.3</c:v>
                </c:pt>
                <c:pt idx="660">
                  <c:v>89.1</c:v>
                </c:pt>
                <c:pt idx="661">
                  <c:v>92</c:v>
                </c:pt>
                <c:pt idx="662">
                  <c:v>104.8</c:v>
                </c:pt>
                <c:pt idx="663">
                  <c:v>88.3</c:v>
                </c:pt>
                <c:pt idx="664">
                  <c:v>85.7</c:v>
                </c:pt>
                <c:pt idx="665">
                  <c:v>70.2</c:v>
                </c:pt>
                <c:pt idx="666">
                  <c:v>83.9</c:v>
                </c:pt>
                <c:pt idx="667">
                  <c:v>92.4</c:v>
                </c:pt>
                <c:pt idx="668">
                  <c:v>93.3</c:v>
                </c:pt>
                <c:pt idx="669">
                  <c:v>93.9</c:v>
                </c:pt>
                <c:pt idx="670">
                  <c:v>93.9</c:v>
                </c:pt>
                <c:pt idx="671">
                  <c:v>97.2</c:v>
                </c:pt>
                <c:pt idx="672">
                  <c:v>79.099999999999994</c:v>
                </c:pt>
                <c:pt idx="673">
                  <c:v>89</c:v>
                </c:pt>
                <c:pt idx="674">
                  <c:v>89.9</c:v>
                </c:pt>
                <c:pt idx="675">
                  <c:v>90.1</c:v>
                </c:pt>
                <c:pt idx="676">
                  <c:v>95</c:v>
                </c:pt>
                <c:pt idx="677">
                  <c:v>92.4</c:v>
                </c:pt>
                <c:pt idx="678">
                  <c:v>92.9</c:v>
                </c:pt>
                <c:pt idx="679">
                  <c:v>92.4</c:v>
                </c:pt>
                <c:pt idx="680">
                  <c:v>95.2</c:v>
                </c:pt>
                <c:pt idx="681">
                  <c:v>95.6</c:v>
                </c:pt>
                <c:pt idx="682">
                  <c:v>87.4</c:v>
                </c:pt>
                <c:pt idx="683">
                  <c:v>93.7</c:v>
                </c:pt>
                <c:pt idx="684">
                  <c:v>82.6</c:v>
                </c:pt>
                <c:pt idx="685">
                  <c:v>94.2</c:v>
                </c:pt>
                <c:pt idx="686">
                  <c:v>94.8</c:v>
                </c:pt>
                <c:pt idx="687">
                  <c:v>65.599999999999994</c:v>
                </c:pt>
                <c:pt idx="688">
                  <c:v>65.5</c:v>
                </c:pt>
                <c:pt idx="689">
                  <c:v>59.7</c:v>
                </c:pt>
                <c:pt idx="690">
                  <c:v>69.900000000000006</c:v>
                </c:pt>
                <c:pt idx="691">
                  <c:v>65.2</c:v>
                </c:pt>
                <c:pt idx="692">
                  <c:v>63.9</c:v>
                </c:pt>
                <c:pt idx="693">
                  <c:v>68.8</c:v>
                </c:pt>
                <c:pt idx="694">
                  <c:v>72.599999999999994</c:v>
                </c:pt>
                <c:pt idx="695">
                  <c:v>77.2</c:v>
                </c:pt>
                <c:pt idx="696">
                  <c:v>77.7</c:v>
                </c:pt>
                <c:pt idx="697">
                  <c:v>73.5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A0-4031-BC5A-F4626B065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3999112"/>
        <c:axId val="533993864"/>
      </c:lineChart>
      <c:dateAx>
        <c:axId val="715474056"/>
        <c:scaling>
          <c:orientation val="minMax"/>
        </c:scaling>
        <c:delete val="0"/>
        <c:axPos val="b"/>
        <c:numFmt formatCode="[$-F800]dddd\,\ mmmm\ dd\,\ 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5474712"/>
        <c:crosses val="autoZero"/>
        <c:auto val="1"/>
        <c:lblOffset val="100"/>
        <c:baseTimeUnit val="days"/>
      </c:dateAx>
      <c:valAx>
        <c:axId val="715474712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5474056"/>
        <c:crosses val="autoZero"/>
        <c:crossBetween val="between"/>
      </c:valAx>
      <c:valAx>
        <c:axId val="533993864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solidFill>
            <a:schemeClr val="bg1"/>
          </a:solidFill>
          <a:ln>
            <a:solidFill>
              <a:srgbClr val="FFC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3999112"/>
        <c:crosses val="max"/>
        <c:crossBetween val="between"/>
      </c:valAx>
      <c:dateAx>
        <c:axId val="533999112"/>
        <c:scaling>
          <c:orientation val="minMax"/>
        </c:scaling>
        <c:delete val="1"/>
        <c:axPos val="b"/>
        <c:numFmt formatCode="[$-F800]dddd\,\ mmmm\ dd\,\ yyyy" sourceLinked="1"/>
        <c:majorTickMark val="out"/>
        <c:minorTickMark val="none"/>
        <c:tickLblPos val="nextTo"/>
        <c:crossAx val="533993864"/>
        <c:crosses val="autoZero"/>
        <c:auto val="1"/>
        <c:lblOffset val="100"/>
        <c:baseTimeUnit val="day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TDS vs Turbidity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-0.26642291241372607"/>
                  <c:y val="-0.8090733906053149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Otter!$S$391:$S$865</c:f>
              <c:numCache>
                <c:formatCode>0</c:formatCode>
                <c:ptCount val="475"/>
                <c:pt idx="0">
                  <c:v>384.8</c:v>
                </c:pt>
                <c:pt idx="1">
                  <c:v>399.1</c:v>
                </c:pt>
                <c:pt idx="2">
                  <c:v>386.1</c:v>
                </c:pt>
                <c:pt idx="3">
                  <c:v>404.3</c:v>
                </c:pt>
                <c:pt idx="4">
                  <c:v>400.40000000000003</c:v>
                </c:pt>
                <c:pt idx="5">
                  <c:v>392.6</c:v>
                </c:pt>
                <c:pt idx="6">
                  <c:v>405.6</c:v>
                </c:pt>
                <c:pt idx="7">
                  <c:v>392.6</c:v>
                </c:pt>
                <c:pt idx="8">
                  <c:v>391.3</c:v>
                </c:pt>
                <c:pt idx="9">
                  <c:v>344.5</c:v>
                </c:pt>
                <c:pt idx="10">
                  <c:v>302.90000000000003</c:v>
                </c:pt>
                <c:pt idx="11">
                  <c:v>318.5</c:v>
                </c:pt>
                <c:pt idx="12">
                  <c:v>325</c:v>
                </c:pt>
                <c:pt idx="13">
                  <c:v>322.40000000000003</c:v>
                </c:pt>
                <c:pt idx="14">
                  <c:v>319.8</c:v>
                </c:pt>
                <c:pt idx="15">
                  <c:v>339.3</c:v>
                </c:pt>
                <c:pt idx="16">
                  <c:v>349.7</c:v>
                </c:pt>
                <c:pt idx="17">
                  <c:v>358.8</c:v>
                </c:pt>
                <c:pt idx="18">
                  <c:v>353.6</c:v>
                </c:pt>
                <c:pt idx="19">
                  <c:v>362.7</c:v>
                </c:pt>
                <c:pt idx="20">
                  <c:v>367.90000000000003</c:v>
                </c:pt>
                <c:pt idx="21">
                  <c:v>367.90000000000003</c:v>
                </c:pt>
                <c:pt idx="22">
                  <c:v>373.1</c:v>
                </c:pt>
                <c:pt idx="23">
                  <c:v>356.2</c:v>
                </c:pt>
                <c:pt idx="24">
                  <c:v>373.1</c:v>
                </c:pt>
                <c:pt idx="25">
                  <c:v>362.7</c:v>
                </c:pt>
                <c:pt idx="26">
                  <c:v>373.1</c:v>
                </c:pt>
                <c:pt idx="27">
                  <c:v>291.2</c:v>
                </c:pt>
                <c:pt idx="28">
                  <c:v>266.5</c:v>
                </c:pt>
                <c:pt idx="29">
                  <c:v>313.3</c:v>
                </c:pt>
                <c:pt idx="30">
                  <c:v>334.1</c:v>
                </c:pt>
                <c:pt idx="31">
                  <c:v>343.2</c:v>
                </c:pt>
                <c:pt idx="32">
                  <c:v>351</c:v>
                </c:pt>
                <c:pt idx="33">
                  <c:v>365.3</c:v>
                </c:pt>
                <c:pt idx="34">
                  <c:v>349.7</c:v>
                </c:pt>
                <c:pt idx="35">
                  <c:v>354.90000000000003</c:v>
                </c:pt>
                <c:pt idx="36">
                  <c:v>348.40000000000003</c:v>
                </c:pt>
                <c:pt idx="37">
                  <c:v>339.3</c:v>
                </c:pt>
                <c:pt idx="38">
                  <c:v>349.7</c:v>
                </c:pt>
                <c:pt idx="39">
                  <c:v>348.40000000000003</c:v>
                </c:pt>
                <c:pt idx="40">
                  <c:v>335.40000000000003</c:v>
                </c:pt>
                <c:pt idx="41">
                  <c:v>365.3</c:v>
                </c:pt>
                <c:pt idx="42">
                  <c:v>349.7</c:v>
                </c:pt>
                <c:pt idx="43">
                  <c:v>364</c:v>
                </c:pt>
                <c:pt idx="44">
                  <c:v>352.3</c:v>
                </c:pt>
                <c:pt idx="45">
                  <c:v>367.90000000000003</c:v>
                </c:pt>
                <c:pt idx="46">
                  <c:v>375.7</c:v>
                </c:pt>
                <c:pt idx="47">
                  <c:v>365.3</c:v>
                </c:pt>
                <c:pt idx="48">
                  <c:v>360.1</c:v>
                </c:pt>
                <c:pt idx="49">
                  <c:v>367.90000000000003</c:v>
                </c:pt>
                <c:pt idx="50">
                  <c:v>347.1</c:v>
                </c:pt>
                <c:pt idx="51">
                  <c:v>358.8</c:v>
                </c:pt>
                <c:pt idx="52">
                  <c:v>366.6</c:v>
                </c:pt>
                <c:pt idx="53">
                  <c:v>358.8</c:v>
                </c:pt>
                <c:pt idx="54">
                  <c:v>369.2</c:v>
                </c:pt>
                <c:pt idx="55">
                  <c:v>348.40000000000003</c:v>
                </c:pt>
                <c:pt idx="56">
                  <c:v>365.3</c:v>
                </c:pt>
                <c:pt idx="57">
                  <c:v>349.7</c:v>
                </c:pt>
                <c:pt idx="58">
                  <c:v>366.6</c:v>
                </c:pt>
                <c:pt idx="59">
                  <c:v>367.90000000000003</c:v>
                </c:pt>
                <c:pt idx="60">
                  <c:v>353.6</c:v>
                </c:pt>
                <c:pt idx="61">
                  <c:v>366.6</c:v>
                </c:pt>
                <c:pt idx="62">
                  <c:v>358.8</c:v>
                </c:pt>
                <c:pt idx="63">
                  <c:v>351</c:v>
                </c:pt>
                <c:pt idx="64">
                  <c:v>347.1</c:v>
                </c:pt>
                <c:pt idx="65">
                  <c:v>347.1</c:v>
                </c:pt>
                <c:pt idx="66">
                  <c:v>332.8</c:v>
                </c:pt>
                <c:pt idx="67">
                  <c:v>349.7</c:v>
                </c:pt>
                <c:pt idx="68">
                  <c:v>344.5</c:v>
                </c:pt>
                <c:pt idx="69">
                  <c:v>351</c:v>
                </c:pt>
                <c:pt idx="70">
                  <c:v>347.1</c:v>
                </c:pt>
                <c:pt idx="71">
                  <c:v>349.7</c:v>
                </c:pt>
                <c:pt idx="72">
                  <c:v>344.5</c:v>
                </c:pt>
                <c:pt idx="73">
                  <c:v>351</c:v>
                </c:pt>
                <c:pt idx="74">
                  <c:v>325</c:v>
                </c:pt>
                <c:pt idx="75">
                  <c:v>331.5</c:v>
                </c:pt>
                <c:pt idx="76">
                  <c:v>330.2</c:v>
                </c:pt>
                <c:pt idx="77">
                  <c:v>348.40000000000003</c:v>
                </c:pt>
                <c:pt idx="78">
                  <c:v>344.5</c:v>
                </c:pt>
                <c:pt idx="79">
                  <c:v>352.3</c:v>
                </c:pt>
                <c:pt idx="80">
                  <c:v>339.3</c:v>
                </c:pt>
                <c:pt idx="81">
                  <c:v>336.7</c:v>
                </c:pt>
                <c:pt idx="82">
                  <c:v>349.7</c:v>
                </c:pt>
                <c:pt idx="83">
                  <c:v>360.1</c:v>
                </c:pt>
                <c:pt idx="84">
                  <c:v>345.8</c:v>
                </c:pt>
                <c:pt idx="85">
                  <c:v>351</c:v>
                </c:pt>
                <c:pt idx="86">
                  <c:v>343.2</c:v>
                </c:pt>
                <c:pt idx="87">
                  <c:v>349.7</c:v>
                </c:pt>
                <c:pt idx="88">
                  <c:v>343.2</c:v>
                </c:pt>
                <c:pt idx="89">
                  <c:v>351</c:v>
                </c:pt>
                <c:pt idx="90">
                  <c:v>344.5</c:v>
                </c:pt>
                <c:pt idx="91">
                  <c:v>351</c:v>
                </c:pt>
                <c:pt idx="92">
                  <c:v>348.40000000000003</c:v>
                </c:pt>
                <c:pt idx="93">
                  <c:v>345.8</c:v>
                </c:pt>
                <c:pt idx="94">
                  <c:v>351</c:v>
                </c:pt>
                <c:pt idx="95">
                  <c:v>340.6</c:v>
                </c:pt>
                <c:pt idx="96">
                  <c:v>353.6</c:v>
                </c:pt>
                <c:pt idx="97">
                  <c:v>349.7</c:v>
                </c:pt>
                <c:pt idx="98">
                  <c:v>340.6</c:v>
                </c:pt>
                <c:pt idx="99">
                  <c:v>349.7</c:v>
                </c:pt>
                <c:pt idx="100">
                  <c:v>344.5</c:v>
                </c:pt>
                <c:pt idx="101">
                  <c:v>358.8</c:v>
                </c:pt>
                <c:pt idx="102">
                  <c:v>365.3</c:v>
                </c:pt>
                <c:pt idx="103">
                  <c:v>364</c:v>
                </c:pt>
                <c:pt idx="104">
                  <c:v>352.3</c:v>
                </c:pt>
                <c:pt idx="105">
                  <c:v>360.1</c:v>
                </c:pt>
                <c:pt idx="106">
                  <c:v>344.5</c:v>
                </c:pt>
                <c:pt idx="107">
                  <c:v>362.7</c:v>
                </c:pt>
                <c:pt idx="108">
                  <c:v>366.6</c:v>
                </c:pt>
                <c:pt idx="109">
                  <c:v>360.1</c:v>
                </c:pt>
                <c:pt idx="110">
                  <c:v>344.5</c:v>
                </c:pt>
                <c:pt idx="111">
                  <c:v>361.40000000000003</c:v>
                </c:pt>
                <c:pt idx="112">
                  <c:v>341.90000000000003</c:v>
                </c:pt>
                <c:pt idx="113">
                  <c:v>361.40000000000003</c:v>
                </c:pt>
                <c:pt idx="114">
                  <c:v>335.40000000000003</c:v>
                </c:pt>
                <c:pt idx="115">
                  <c:v>353.6</c:v>
                </c:pt>
                <c:pt idx="116">
                  <c:v>364</c:v>
                </c:pt>
                <c:pt idx="117">
                  <c:v>340.6</c:v>
                </c:pt>
                <c:pt idx="118">
                  <c:v>364</c:v>
                </c:pt>
                <c:pt idx="119">
                  <c:v>348.40000000000003</c:v>
                </c:pt>
                <c:pt idx="120">
                  <c:v>369.2</c:v>
                </c:pt>
                <c:pt idx="121">
                  <c:v>341.90000000000003</c:v>
                </c:pt>
                <c:pt idx="122">
                  <c:v>365.3</c:v>
                </c:pt>
                <c:pt idx="123">
                  <c:v>361.40000000000003</c:v>
                </c:pt>
                <c:pt idx="124">
                  <c:v>369.2</c:v>
                </c:pt>
                <c:pt idx="125">
                  <c:v>332.8</c:v>
                </c:pt>
                <c:pt idx="126">
                  <c:v>375.7</c:v>
                </c:pt>
                <c:pt idx="127">
                  <c:v>390</c:v>
                </c:pt>
                <c:pt idx="128">
                  <c:v>373.1</c:v>
                </c:pt>
                <c:pt idx="129">
                  <c:v>369.2</c:v>
                </c:pt>
                <c:pt idx="130">
                  <c:v>371.8</c:v>
                </c:pt>
                <c:pt idx="131">
                  <c:v>367.90000000000003</c:v>
                </c:pt>
                <c:pt idx="132">
                  <c:v>369.2</c:v>
                </c:pt>
                <c:pt idx="133">
                  <c:v>365.3</c:v>
                </c:pt>
                <c:pt idx="134">
                  <c:v>360.1</c:v>
                </c:pt>
                <c:pt idx="135">
                  <c:v>348.40000000000003</c:v>
                </c:pt>
                <c:pt idx="136">
                  <c:v>360.1</c:v>
                </c:pt>
                <c:pt idx="137">
                  <c:v>351</c:v>
                </c:pt>
                <c:pt idx="138">
                  <c:v>358.8</c:v>
                </c:pt>
                <c:pt idx="139">
                  <c:v>366.6</c:v>
                </c:pt>
                <c:pt idx="140">
                  <c:v>345.8</c:v>
                </c:pt>
                <c:pt idx="141">
                  <c:v>365.3</c:v>
                </c:pt>
                <c:pt idx="142">
                  <c:v>351</c:v>
                </c:pt>
                <c:pt idx="143">
                  <c:v>362.7</c:v>
                </c:pt>
                <c:pt idx="144">
                  <c:v>344.5</c:v>
                </c:pt>
                <c:pt idx="145">
                  <c:v>366.6</c:v>
                </c:pt>
                <c:pt idx="146">
                  <c:v>344.5</c:v>
                </c:pt>
                <c:pt idx="147">
                  <c:v>360.1</c:v>
                </c:pt>
                <c:pt idx="148">
                  <c:v>367.90000000000003</c:v>
                </c:pt>
                <c:pt idx="149">
                  <c:v>345.8</c:v>
                </c:pt>
                <c:pt idx="150">
                  <c:v>369.2</c:v>
                </c:pt>
                <c:pt idx="151">
                  <c:v>345.8</c:v>
                </c:pt>
                <c:pt idx="152">
                  <c:v>364</c:v>
                </c:pt>
                <c:pt idx="153">
                  <c:v>371.8</c:v>
                </c:pt>
                <c:pt idx="154">
                  <c:v>367.90000000000003</c:v>
                </c:pt>
                <c:pt idx="155">
                  <c:v>380.90000000000003</c:v>
                </c:pt>
                <c:pt idx="156">
                  <c:v>373.1</c:v>
                </c:pt>
                <c:pt idx="157">
                  <c:v>362.7</c:v>
                </c:pt>
                <c:pt idx="158">
                  <c:v>379.6</c:v>
                </c:pt>
                <c:pt idx="159">
                  <c:v>370.5</c:v>
                </c:pt>
                <c:pt idx="160">
                  <c:v>373.1</c:v>
                </c:pt>
                <c:pt idx="161">
                  <c:v>377</c:v>
                </c:pt>
                <c:pt idx="162">
                  <c:v>373.1</c:v>
                </c:pt>
                <c:pt idx="163">
                  <c:v>366.6</c:v>
                </c:pt>
                <c:pt idx="164">
                  <c:v>371.8</c:v>
                </c:pt>
                <c:pt idx="165">
                  <c:v>353.6</c:v>
                </c:pt>
                <c:pt idx="166">
                  <c:v>375.7</c:v>
                </c:pt>
                <c:pt idx="167">
                  <c:v>378.3</c:v>
                </c:pt>
                <c:pt idx="168">
                  <c:v>377</c:v>
                </c:pt>
                <c:pt idx="169">
                  <c:v>382.2</c:v>
                </c:pt>
                <c:pt idx="170">
                  <c:v>369.2</c:v>
                </c:pt>
                <c:pt idx="171">
                  <c:v>374.40000000000003</c:v>
                </c:pt>
                <c:pt idx="172">
                  <c:v>371.8</c:v>
                </c:pt>
                <c:pt idx="173">
                  <c:v>378.3</c:v>
                </c:pt>
                <c:pt idx="174">
                  <c:v>367.90000000000003</c:v>
                </c:pt>
                <c:pt idx="175">
                  <c:v>374.40000000000003</c:v>
                </c:pt>
                <c:pt idx="176">
                  <c:v>377</c:v>
                </c:pt>
                <c:pt idx="177">
                  <c:v>351</c:v>
                </c:pt>
                <c:pt idx="178">
                  <c:v>367.90000000000003</c:v>
                </c:pt>
                <c:pt idx="179">
                  <c:v>373.1</c:v>
                </c:pt>
                <c:pt idx="180">
                  <c:v>370.5</c:v>
                </c:pt>
                <c:pt idx="181">
                  <c:v>384.8</c:v>
                </c:pt>
                <c:pt idx="182">
                  <c:v>378.3</c:v>
                </c:pt>
                <c:pt idx="183">
                  <c:v>371.8</c:v>
                </c:pt>
                <c:pt idx="184">
                  <c:v>353.6</c:v>
                </c:pt>
                <c:pt idx="185">
                  <c:v>364</c:v>
                </c:pt>
                <c:pt idx="186">
                  <c:v>373.1</c:v>
                </c:pt>
                <c:pt idx="187">
                  <c:v>369.2</c:v>
                </c:pt>
                <c:pt idx="188">
                  <c:v>375.7</c:v>
                </c:pt>
                <c:pt idx="189">
                  <c:v>366.6</c:v>
                </c:pt>
                <c:pt idx="190">
                  <c:v>390</c:v>
                </c:pt>
                <c:pt idx="191">
                  <c:v>362.7</c:v>
                </c:pt>
                <c:pt idx="192">
                  <c:v>367.90000000000003</c:v>
                </c:pt>
                <c:pt idx="193">
                  <c:v>356.2</c:v>
                </c:pt>
                <c:pt idx="194">
                  <c:v>358.8</c:v>
                </c:pt>
                <c:pt idx="195">
                  <c:v>364</c:v>
                </c:pt>
                <c:pt idx="196">
                  <c:v>367.90000000000003</c:v>
                </c:pt>
                <c:pt idx="197">
                  <c:v>366.6</c:v>
                </c:pt>
                <c:pt idx="198">
                  <c:v>378.3</c:v>
                </c:pt>
                <c:pt idx="199">
                  <c:v>370.5</c:v>
                </c:pt>
                <c:pt idx="200">
                  <c:v>358.8</c:v>
                </c:pt>
                <c:pt idx="201">
                  <c:v>356.2</c:v>
                </c:pt>
                <c:pt idx="202">
                  <c:v>367.90000000000003</c:v>
                </c:pt>
                <c:pt idx="203">
                  <c:v>377</c:v>
                </c:pt>
                <c:pt idx="204">
                  <c:v>339.3</c:v>
                </c:pt>
                <c:pt idx="205">
                  <c:v>357.5</c:v>
                </c:pt>
                <c:pt idx="206">
                  <c:v>356.2</c:v>
                </c:pt>
                <c:pt idx="207">
                  <c:v>360.1</c:v>
                </c:pt>
                <c:pt idx="208">
                  <c:v>356.2</c:v>
                </c:pt>
                <c:pt idx="209">
                  <c:v>351</c:v>
                </c:pt>
                <c:pt idx="210">
                  <c:v>347.1</c:v>
                </c:pt>
                <c:pt idx="211">
                  <c:v>353.6</c:v>
                </c:pt>
                <c:pt idx="212">
                  <c:v>348.40000000000003</c:v>
                </c:pt>
                <c:pt idx="213">
                  <c:v>349.7</c:v>
                </c:pt>
                <c:pt idx="214">
                  <c:v>345.8</c:v>
                </c:pt>
                <c:pt idx="215">
                  <c:v>348.40000000000003</c:v>
                </c:pt>
                <c:pt idx="216">
                  <c:v>352.3</c:v>
                </c:pt>
                <c:pt idx="217">
                  <c:v>348.40000000000003</c:v>
                </c:pt>
                <c:pt idx="218">
                  <c:v>358.8</c:v>
                </c:pt>
                <c:pt idx="219">
                  <c:v>345.8</c:v>
                </c:pt>
                <c:pt idx="220">
                  <c:v>352.3</c:v>
                </c:pt>
                <c:pt idx="221">
                  <c:v>343.2</c:v>
                </c:pt>
                <c:pt idx="222">
                  <c:v>349.7</c:v>
                </c:pt>
                <c:pt idx="223">
                  <c:v>364</c:v>
                </c:pt>
                <c:pt idx="224">
                  <c:v>348.40000000000003</c:v>
                </c:pt>
                <c:pt idx="225">
                  <c:v>360.1</c:v>
                </c:pt>
                <c:pt idx="226">
                  <c:v>356.2</c:v>
                </c:pt>
                <c:pt idx="227">
                  <c:v>361.40000000000003</c:v>
                </c:pt>
                <c:pt idx="228">
                  <c:v>352.3</c:v>
                </c:pt>
                <c:pt idx="229">
                  <c:v>351</c:v>
                </c:pt>
                <c:pt idx="230">
                  <c:v>358.8</c:v>
                </c:pt>
                <c:pt idx="231">
                  <c:v>364</c:v>
                </c:pt>
                <c:pt idx="232">
                  <c:v>353.6</c:v>
                </c:pt>
                <c:pt idx="233">
                  <c:v>351</c:v>
                </c:pt>
                <c:pt idx="234">
                  <c:v>348.40000000000003</c:v>
                </c:pt>
                <c:pt idx="235">
                  <c:v>353.6</c:v>
                </c:pt>
                <c:pt idx="236">
                  <c:v>384.8</c:v>
                </c:pt>
                <c:pt idx="237">
                  <c:v>387.40000000000003</c:v>
                </c:pt>
                <c:pt idx="238">
                  <c:v>386.1</c:v>
                </c:pt>
                <c:pt idx="239">
                  <c:v>384.8</c:v>
                </c:pt>
                <c:pt idx="240">
                  <c:v>377</c:v>
                </c:pt>
                <c:pt idx="241">
                  <c:v>380.90000000000003</c:v>
                </c:pt>
                <c:pt idx="242">
                  <c:v>386.1</c:v>
                </c:pt>
                <c:pt idx="243">
                  <c:v>380.90000000000003</c:v>
                </c:pt>
                <c:pt idx="244">
                  <c:v>375.7</c:v>
                </c:pt>
                <c:pt idx="245">
                  <c:v>408.2</c:v>
                </c:pt>
                <c:pt idx="246">
                  <c:v>380.90000000000003</c:v>
                </c:pt>
                <c:pt idx="247">
                  <c:v>348.40000000000003</c:v>
                </c:pt>
                <c:pt idx="248">
                  <c:v>341.90000000000003</c:v>
                </c:pt>
                <c:pt idx="249">
                  <c:v>364</c:v>
                </c:pt>
                <c:pt idx="250">
                  <c:v>347.1</c:v>
                </c:pt>
                <c:pt idx="251">
                  <c:v>349.7</c:v>
                </c:pt>
                <c:pt idx="252">
                  <c:v>344.5</c:v>
                </c:pt>
                <c:pt idx="253">
                  <c:v>341.90000000000003</c:v>
                </c:pt>
                <c:pt idx="254">
                  <c:v>335.40000000000003</c:v>
                </c:pt>
                <c:pt idx="255">
                  <c:v>338</c:v>
                </c:pt>
                <c:pt idx="256">
                  <c:v>339.3</c:v>
                </c:pt>
                <c:pt idx="257">
                  <c:v>338</c:v>
                </c:pt>
                <c:pt idx="258">
                  <c:v>334.1</c:v>
                </c:pt>
                <c:pt idx="259">
                  <c:v>335.40000000000003</c:v>
                </c:pt>
                <c:pt idx="260">
                  <c:v>345.8</c:v>
                </c:pt>
                <c:pt idx="261">
                  <c:v>339.3</c:v>
                </c:pt>
                <c:pt idx="262">
                  <c:v>345.8</c:v>
                </c:pt>
                <c:pt idx="263">
                  <c:v>330.2</c:v>
                </c:pt>
                <c:pt idx="264">
                  <c:v>330.2</c:v>
                </c:pt>
                <c:pt idx="265">
                  <c:v>330.2</c:v>
                </c:pt>
                <c:pt idx="266">
                  <c:v>321.10000000000002</c:v>
                </c:pt>
                <c:pt idx="267">
                  <c:v>247</c:v>
                </c:pt>
                <c:pt idx="268">
                  <c:v>269.10000000000002</c:v>
                </c:pt>
                <c:pt idx="269">
                  <c:v>362.7</c:v>
                </c:pt>
                <c:pt idx="270">
                  <c:v>371.8</c:v>
                </c:pt>
                <c:pt idx="271">
                  <c:v>371.8</c:v>
                </c:pt>
                <c:pt idx="272">
                  <c:v>185.9</c:v>
                </c:pt>
                <c:pt idx="273">
                  <c:v>289.90000000000003</c:v>
                </c:pt>
                <c:pt idx="274">
                  <c:v>321.10000000000002</c:v>
                </c:pt>
                <c:pt idx="275">
                  <c:v>338</c:v>
                </c:pt>
                <c:pt idx="276">
                  <c:v>357.5</c:v>
                </c:pt>
                <c:pt idx="277">
                  <c:v>367.90000000000003</c:v>
                </c:pt>
                <c:pt idx="278">
                  <c:v>353.6</c:v>
                </c:pt>
                <c:pt idx="279">
                  <c:v>345.8</c:v>
                </c:pt>
                <c:pt idx="280">
                  <c:v>365.3</c:v>
                </c:pt>
                <c:pt idx="281">
                  <c:v>340.6</c:v>
                </c:pt>
                <c:pt idx="282">
                  <c:v>353.6</c:v>
                </c:pt>
                <c:pt idx="283">
                  <c:v>352.3</c:v>
                </c:pt>
                <c:pt idx="284">
                  <c:v>356.2</c:v>
                </c:pt>
                <c:pt idx="285">
                  <c:v>293.8</c:v>
                </c:pt>
                <c:pt idx="286">
                  <c:v>283.40000000000003</c:v>
                </c:pt>
                <c:pt idx="287">
                  <c:v>187.20000000000002</c:v>
                </c:pt>
                <c:pt idx="288">
                  <c:v>258.7</c:v>
                </c:pt>
                <c:pt idx="289">
                  <c:v>296.40000000000003</c:v>
                </c:pt>
                <c:pt idx="290">
                  <c:v>319.8</c:v>
                </c:pt>
                <c:pt idx="291">
                  <c:v>344.5</c:v>
                </c:pt>
                <c:pt idx="292">
                  <c:v>352.3</c:v>
                </c:pt>
                <c:pt idx="293">
                  <c:v>357.5</c:v>
                </c:pt>
                <c:pt idx="294">
                  <c:v>215.8</c:v>
                </c:pt>
                <c:pt idx="295">
                  <c:v>279.5</c:v>
                </c:pt>
                <c:pt idx="296">
                  <c:v>334.1</c:v>
                </c:pt>
                <c:pt idx="297">
                  <c:v>335.40000000000003</c:v>
                </c:pt>
                <c:pt idx="298">
                  <c:v>379.6</c:v>
                </c:pt>
                <c:pt idx="299">
                  <c:v>379.6</c:v>
                </c:pt>
                <c:pt idx="300">
                  <c:v>374.40000000000003</c:v>
                </c:pt>
                <c:pt idx="301" formatCode="General">
                  <c:v>374</c:v>
                </c:pt>
                <c:pt idx="302" formatCode="General">
                  <c:v>364</c:v>
                </c:pt>
                <c:pt idx="303">
                  <c:v>368</c:v>
                </c:pt>
                <c:pt idx="304">
                  <c:v>365</c:v>
                </c:pt>
                <c:pt idx="305">
                  <c:v>360</c:v>
                </c:pt>
                <c:pt idx="306">
                  <c:v>437</c:v>
                </c:pt>
                <c:pt idx="307">
                  <c:v>362</c:v>
                </c:pt>
                <c:pt idx="308">
                  <c:v>362</c:v>
                </c:pt>
                <c:pt idx="309">
                  <c:v>346</c:v>
                </c:pt>
                <c:pt idx="310">
                  <c:v>216</c:v>
                </c:pt>
                <c:pt idx="311">
                  <c:v>328</c:v>
                </c:pt>
                <c:pt idx="312">
                  <c:v>358</c:v>
                </c:pt>
                <c:pt idx="313">
                  <c:v>395</c:v>
                </c:pt>
                <c:pt idx="314">
                  <c:v>388</c:v>
                </c:pt>
                <c:pt idx="315">
                  <c:v>386</c:v>
                </c:pt>
                <c:pt idx="316">
                  <c:v>385</c:v>
                </c:pt>
                <c:pt idx="317">
                  <c:v>379</c:v>
                </c:pt>
                <c:pt idx="318">
                  <c:v>387</c:v>
                </c:pt>
              </c:numCache>
            </c:numRef>
          </c:xVal>
          <c:yVal>
            <c:numRef>
              <c:f>Otter!$T$391:$T$865</c:f>
              <c:numCache>
                <c:formatCode>0.0</c:formatCode>
                <c:ptCount val="475"/>
                <c:pt idx="0">
                  <c:v>221</c:v>
                </c:pt>
                <c:pt idx="1">
                  <c:v>266</c:v>
                </c:pt>
                <c:pt idx="2">
                  <c:v>197</c:v>
                </c:pt>
                <c:pt idx="3">
                  <c:v>230</c:v>
                </c:pt>
                <c:pt idx="4">
                  <c:v>176</c:v>
                </c:pt>
                <c:pt idx="5">
                  <c:v>141</c:v>
                </c:pt>
                <c:pt idx="6">
                  <c:v>139</c:v>
                </c:pt>
                <c:pt idx="7">
                  <c:v>138</c:v>
                </c:pt>
                <c:pt idx="8">
                  <c:v>164</c:v>
                </c:pt>
                <c:pt idx="9">
                  <c:v>565.34545454545503</c:v>
                </c:pt>
                <c:pt idx="10">
                  <c:v>553</c:v>
                </c:pt>
                <c:pt idx="11">
                  <c:v>419</c:v>
                </c:pt>
                <c:pt idx="12">
                  <c:v>446</c:v>
                </c:pt>
                <c:pt idx="13">
                  <c:v>405</c:v>
                </c:pt>
                <c:pt idx="14">
                  <c:v>349</c:v>
                </c:pt>
                <c:pt idx="15">
                  <c:v>299</c:v>
                </c:pt>
                <c:pt idx="16">
                  <c:v>245</c:v>
                </c:pt>
                <c:pt idx="17">
                  <c:v>240</c:v>
                </c:pt>
                <c:pt idx="18">
                  <c:v>207</c:v>
                </c:pt>
                <c:pt idx="19">
                  <c:v>214</c:v>
                </c:pt>
                <c:pt idx="20">
                  <c:v>154</c:v>
                </c:pt>
                <c:pt idx="21">
                  <c:v>137</c:v>
                </c:pt>
                <c:pt idx="22">
                  <c:v>155</c:v>
                </c:pt>
                <c:pt idx="23">
                  <c:v>143</c:v>
                </c:pt>
                <c:pt idx="24">
                  <c:v>127</c:v>
                </c:pt>
                <c:pt idx="25">
                  <c:v>128</c:v>
                </c:pt>
                <c:pt idx="26">
                  <c:v>128</c:v>
                </c:pt>
                <c:pt idx="27">
                  <c:v>980</c:v>
                </c:pt>
                <c:pt idx="28">
                  <c:v>520</c:v>
                </c:pt>
                <c:pt idx="29">
                  <c:v>270</c:v>
                </c:pt>
                <c:pt idx="30">
                  <c:v>204</c:v>
                </c:pt>
                <c:pt idx="31">
                  <c:v>158</c:v>
                </c:pt>
                <c:pt idx="32">
                  <c:v>161</c:v>
                </c:pt>
                <c:pt idx="33">
                  <c:v>181</c:v>
                </c:pt>
                <c:pt idx="34">
                  <c:v>141</c:v>
                </c:pt>
                <c:pt idx="35">
                  <c:v>152</c:v>
                </c:pt>
                <c:pt idx="36">
                  <c:v>131</c:v>
                </c:pt>
                <c:pt idx="37">
                  <c:v>105</c:v>
                </c:pt>
                <c:pt idx="38">
                  <c:v>90.7</c:v>
                </c:pt>
                <c:pt idx="39" formatCode="General">
                  <c:v>90.7</c:v>
                </c:pt>
                <c:pt idx="40">
                  <c:v>115</c:v>
                </c:pt>
                <c:pt idx="41">
                  <c:v>79</c:v>
                </c:pt>
                <c:pt idx="42">
                  <c:v>100</c:v>
                </c:pt>
                <c:pt idx="43">
                  <c:v>101</c:v>
                </c:pt>
                <c:pt idx="44">
                  <c:v>96</c:v>
                </c:pt>
                <c:pt idx="45" formatCode="General">
                  <c:v>91.9</c:v>
                </c:pt>
                <c:pt idx="46" formatCode="General">
                  <c:v>92.9</c:v>
                </c:pt>
                <c:pt idx="47" formatCode="General">
                  <c:v>81.7</c:v>
                </c:pt>
                <c:pt idx="48" formatCode="General">
                  <c:v>92.2</c:v>
                </c:pt>
                <c:pt idx="49" formatCode="General">
                  <c:v>75.8</c:v>
                </c:pt>
                <c:pt idx="50" formatCode="General">
                  <c:v>86.9</c:v>
                </c:pt>
                <c:pt idx="51" formatCode="General">
                  <c:v>72.7</c:v>
                </c:pt>
                <c:pt idx="52" formatCode="General">
                  <c:v>67.099999999999994</c:v>
                </c:pt>
                <c:pt idx="53" formatCode="General">
                  <c:v>72.3</c:v>
                </c:pt>
                <c:pt idx="54" formatCode="General">
                  <c:v>66.5</c:v>
                </c:pt>
                <c:pt idx="55" formatCode="General">
                  <c:v>73.599999999999994</c:v>
                </c:pt>
                <c:pt idx="56" formatCode="General">
                  <c:v>61.7</c:v>
                </c:pt>
                <c:pt idx="57" formatCode="General">
                  <c:v>71.8</c:v>
                </c:pt>
                <c:pt idx="58">
                  <c:v>66</c:v>
                </c:pt>
                <c:pt idx="59">
                  <c:v>62.6</c:v>
                </c:pt>
                <c:pt idx="60">
                  <c:v>57.6</c:v>
                </c:pt>
                <c:pt idx="61">
                  <c:v>47.4</c:v>
                </c:pt>
                <c:pt idx="62">
                  <c:v>54.1</c:v>
                </c:pt>
                <c:pt idx="63">
                  <c:v>49.9</c:v>
                </c:pt>
                <c:pt idx="64">
                  <c:v>46.6</c:v>
                </c:pt>
                <c:pt idx="65">
                  <c:v>34.700000000000003</c:v>
                </c:pt>
                <c:pt idx="66">
                  <c:v>49.9</c:v>
                </c:pt>
                <c:pt idx="67">
                  <c:v>37.799999999999997</c:v>
                </c:pt>
                <c:pt idx="68">
                  <c:v>42.8</c:v>
                </c:pt>
                <c:pt idx="69">
                  <c:v>34.4</c:v>
                </c:pt>
                <c:pt idx="70">
                  <c:v>45.1</c:v>
                </c:pt>
                <c:pt idx="71">
                  <c:v>35.799999999999997</c:v>
                </c:pt>
                <c:pt idx="72">
                  <c:v>40.200000000000003</c:v>
                </c:pt>
                <c:pt idx="73">
                  <c:v>36.6</c:v>
                </c:pt>
                <c:pt idx="74">
                  <c:v>41.1</c:v>
                </c:pt>
                <c:pt idx="75">
                  <c:v>31.6</c:v>
                </c:pt>
                <c:pt idx="76">
                  <c:v>35.5</c:v>
                </c:pt>
                <c:pt idx="77">
                  <c:v>26.8</c:v>
                </c:pt>
                <c:pt idx="78">
                  <c:v>34</c:v>
                </c:pt>
                <c:pt idx="79">
                  <c:v>19.5</c:v>
                </c:pt>
                <c:pt idx="80">
                  <c:v>28.7</c:v>
                </c:pt>
                <c:pt idx="81">
                  <c:v>27.9</c:v>
                </c:pt>
                <c:pt idx="82">
                  <c:v>21</c:v>
                </c:pt>
                <c:pt idx="83">
                  <c:v>25</c:v>
                </c:pt>
                <c:pt idx="84">
                  <c:v>31.5</c:v>
                </c:pt>
                <c:pt idx="85">
                  <c:v>22.5</c:v>
                </c:pt>
                <c:pt idx="86">
                  <c:v>30.7</c:v>
                </c:pt>
                <c:pt idx="87">
                  <c:v>25.2</c:v>
                </c:pt>
                <c:pt idx="88">
                  <c:v>30</c:v>
                </c:pt>
                <c:pt idx="89">
                  <c:v>22.2</c:v>
                </c:pt>
                <c:pt idx="90">
                  <c:v>31.2</c:v>
                </c:pt>
                <c:pt idx="91">
                  <c:v>22.7</c:v>
                </c:pt>
                <c:pt idx="92">
                  <c:v>38.700000000000003</c:v>
                </c:pt>
                <c:pt idx="93">
                  <c:v>31.9</c:v>
                </c:pt>
                <c:pt idx="94">
                  <c:v>21.8</c:v>
                </c:pt>
                <c:pt idx="95">
                  <c:v>35.9</c:v>
                </c:pt>
                <c:pt idx="96">
                  <c:v>17.5</c:v>
                </c:pt>
                <c:pt idx="97">
                  <c:v>22.9</c:v>
                </c:pt>
                <c:pt idx="98">
                  <c:v>32.6</c:v>
                </c:pt>
                <c:pt idx="99">
                  <c:v>14.9</c:v>
                </c:pt>
                <c:pt idx="100">
                  <c:v>33.799999999999997</c:v>
                </c:pt>
                <c:pt idx="101">
                  <c:v>17.100000000000001</c:v>
                </c:pt>
                <c:pt idx="102">
                  <c:v>27.5</c:v>
                </c:pt>
                <c:pt idx="103">
                  <c:v>19</c:v>
                </c:pt>
                <c:pt idx="104">
                  <c:v>25.6</c:v>
                </c:pt>
                <c:pt idx="105">
                  <c:v>15.5</c:v>
                </c:pt>
                <c:pt idx="106">
                  <c:v>28.8</c:v>
                </c:pt>
                <c:pt idx="107">
                  <c:v>14.6</c:v>
                </c:pt>
                <c:pt idx="108">
                  <c:v>30</c:v>
                </c:pt>
                <c:pt idx="109">
                  <c:v>21</c:v>
                </c:pt>
                <c:pt idx="110">
                  <c:v>28.6</c:v>
                </c:pt>
                <c:pt idx="111">
                  <c:v>18.7</c:v>
                </c:pt>
                <c:pt idx="112">
                  <c:v>27.5</c:v>
                </c:pt>
                <c:pt idx="113">
                  <c:v>15.2</c:v>
                </c:pt>
                <c:pt idx="114">
                  <c:v>25.3</c:v>
                </c:pt>
                <c:pt idx="115">
                  <c:v>39.9</c:v>
                </c:pt>
                <c:pt idx="116">
                  <c:v>21.3</c:v>
                </c:pt>
                <c:pt idx="117">
                  <c:v>34.299999999999997</c:v>
                </c:pt>
                <c:pt idx="118">
                  <c:v>17.399999999999999</c:v>
                </c:pt>
                <c:pt idx="119">
                  <c:v>31</c:v>
                </c:pt>
                <c:pt idx="120">
                  <c:v>14.5</c:v>
                </c:pt>
                <c:pt idx="121">
                  <c:v>39.5</c:v>
                </c:pt>
                <c:pt idx="122">
                  <c:v>20</c:v>
                </c:pt>
                <c:pt idx="123">
                  <c:v>31.1</c:v>
                </c:pt>
                <c:pt idx="124">
                  <c:v>16.5</c:v>
                </c:pt>
                <c:pt idx="125">
                  <c:v>33.299999999999997</c:v>
                </c:pt>
                <c:pt idx="126">
                  <c:v>11.7</c:v>
                </c:pt>
                <c:pt idx="127">
                  <c:v>31.6</c:v>
                </c:pt>
                <c:pt idx="128">
                  <c:v>15.6</c:v>
                </c:pt>
                <c:pt idx="129">
                  <c:v>14.1</c:v>
                </c:pt>
                <c:pt idx="130">
                  <c:v>19.8</c:v>
                </c:pt>
                <c:pt idx="131">
                  <c:v>28.9</c:v>
                </c:pt>
                <c:pt idx="132">
                  <c:v>15.6</c:v>
                </c:pt>
                <c:pt idx="133">
                  <c:v>13.4</c:v>
                </c:pt>
                <c:pt idx="134">
                  <c:v>14.8</c:v>
                </c:pt>
                <c:pt idx="135">
                  <c:v>12.7</c:v>
                </c:pt>
                <c:pt idx="136">
                  <c:v>16.2</c:v>
                </c:pt>
                <c:pt idx="137">
                  <c:v>19.8</c:v>
                </c:pt>
                <c:pt idx="138">
                  <c:v>13.3</c:v>
                </c:pt>
                <c:pt idx="139">
                  <c:v>15.8</c:v>
                </c:pt>
                <c:pt idx="140">
                  <c:v>22.8</c:v>
                </c:pt>
                <c:pt idx="141">
                  <c:v>12.1</c:v>
                </c:pt>
                <c:pt idx="142">
                  <c:v>22.4</c:v>
                </c:pt>
                <c:pt idx="143">
                  <c:v>13.6</c:v>
                </c:pt>
                <c:pt idx="144">
                  <c:v>26.4</c:v>
                </c:pt>
                <c:pt idx="145">
                  <c:v>13.4</c:v>
                </c:pt>
                <c:pt idx="146">
                  <c:v>30.2</c:v>
                </c:pt>
                <c:pt idx="147">
                  <c:v>10.6</c:v>
                </c:pt>
                <c:pt idx="148">
                  <c:v>8.5399999999999991</c:v>
                </c:pt>
                <c:pt idx="149">
                  <c:v>23.5</c:v>
                </c:pt>
                <c:pt idx="150">
                  <c:v>12.5</c:v>
                </c:pt>
                <c:pt idx="151">
                  <c:v>25.6</c:v>
                </c:pt>
                <c:pt idx="152">
                  <c:v>10.7</c:v>
                </c:pt>
                <c:pt idx="153">
                  <c:v>9.06</c:v>
                </c:pt>
                <c:pt idx="154">
                  <c:v>10.1</c:v>
                </c:pt>
                <c:pt idx="155">
                  <c:v>8.61</c:v>
                </c:pt>
                <c:pt idx="156">
                  <c:v>9.67</c:v>
                </c:pt>
                <c:pt idx="157">
                  <c:v>20.100000000000001</c:v>
                </c:pt>
                <c:pt idx="158">
                  <c:v>12.4</c:v>
                </c:pt>
                <c:pt idx="159">
                  <c:v>8.52</c:v>
                </c:pt>
                <c:pt idx="160">
                  <c:v>10.9</c:v>
                </c:pt>
                <c:pt idx="161">
                  <c:v>7.63</c:v>
                </c:pt>
                <c:pt idx="162">
                  <c:v>9.0500000000000007</c:v>
                </c:pt>
                <c:pt idx="163">
                  <c:v>13.7</c:v>
                </c:pt>
                <c:pt idx="164">
                  <c:v>8.81</c:v>
                </c:pt>
                <c:pt idx="165">
                  <c:v>11.8</c:v>
                </c:pt>
                <c:pt idx="166">
                  <c:v>7.18</c:v>
                </c:pt>
                <c:pt idx="167">
                  <c:v>8.91</c:v>
                </c:pt>
                <c:pt idx="168">
                  <c:v>8.0399999999999991</c:v>
                </c:pt>
                <c:pt idx="169">
                  <c:v>5.9</c:v>
                </c:pt>
                <c:pt idx="170">
                  <c:v>9.2799999999999994</c:v>
                </c:pt>
                <c:pt idx="171">
                  <c:v>7.38</c:v>
                </c:pt>
                <c:pt idx="172">
                  <c:v>7.69</c:v>
                </c:pt>
                <c:pt idx="173">
                  <c:v>10</c:v>
                </c:pt>
                <c:pt idx="174">
                  <c:v>12.6</c:v>
                </c:pt>
                <c:pt idx="175">
                  <c:v>6.27</c:v>
                </c:pt>
                <c:pt idx="176">
                  <c:v>7.45</c:v>
                </c:pt>
                <c:pt idx="177">
                  <c:v>6.93</c:v>
                </c:pt>
                <c:pt idx="178">
                  <c:v>8.7100000000000009</c:v>
                </c:pt>
                <c:pt idx="179">
                  <c:v>9.93</c:v>
                </c:pt>
                <c:pt idx="180">
                  <c:v>11.1</c:v>
                </c:pt>
                <c:pt idx="181">
                  <c:v>7.84</c:v>
                </c:pt>
                <c:pt idx="182">
                  <c:v>8.5</c:v>
                </c:pt>
                <c:pt idx="183">
                  <c:v>8.85</c:v>
                </c:pt>
                <c:pt idx="184">
                  <c:v>11.3</c:v>
                </c:pt>
                <c:pt idx="185">
                  <c:v>9.91</c:v>
                </c:pt>
                <c:pt idx="186">
                  <c:v>8.15</c:v>
                </c:pt>
                <c:pt idx="187">
                  <c:v>7.22</c:v>
                </c:pt>
                <c:pt idx="188">
                  <c:v>9.09</c:v>
                </c:pt>
                <c:pt idx="189">
                  <c:v>9.4499999999999993</c:v>
                </c:pt>
                <c:pt idx="190">
                  <c:v>11.5</c:v>
                </c:pt>
                <c:pt idx="191">
                  <c:v>15.9</c:v>
                </c:pt>
                <c:pt idx="192">
                  <c:v>10.7</c:v>
                </c:pt>
                <c:pt idx="193">
                  <c:v>13</c:v>
                </c:pt>
                <c:pt idx="194">
                  <c:v>16.100000000000001</c:v>
                </c:pt>
                <c:pt idx="195">
                  <c:v>11.1</c:v>
                </c:pt>
                <c:pt idx="196">
                  <c:v>11.3</c:v>
                </c:pt>
                <c:pt idx="197">
                  <c:v>10.1</c:v>
                </c:pt>
                <c:pt idx="198">
                  <c:v>9.52</c:v>
                </c:pt>
                <c:pt idx="199">
                  <c:v>7.65</c:v>
                </c:pt>
                <c:pt idx="200">
                  <c:v>5.82</c:v>
                </c:pt>
                <c:pt idx="201">
                  <c:v>10.7</c:v>
                </c:pt>
                <c:pt idx="202">
                  <c:v>9.99</c:v>
                </c:pt>
                <c:pt idx="203">
                  <c:v>7.09</c:v>
                </c:pt>
                <c:pt idx="204">
                  <c:v>8.49</c:v>
                </c:pt>
                <c:pt idx="205">
                  <c:v>5.55</c:v>
                </c:pt>
                <c:pt idx="206">
                  <c:v>5.45</c:v>
                </c:pt>
                <c:pt idx="207">
                  <c:v>5.41</c:v>
                </c:pt>
                <c:pt idx="208" formatCode="0.00">
                  <c:v>4.58</c:v>
                </c:pt>
                <c:pt idx="209" formatCode="0.00">
                  <c:v>4.26</c:v>
                </c:pt>
                <c:pt idx="210" formatCode="0.00">
                  <c:v>5.05</c:v>
                </c:pt>
                <c:pt idx="211" formatCode="0.00">
                  <c:v>6.18</c:v>
                </c:pt>
                <c:pt idx="212" formatCode="0.00">
                  <c:v>4.6399999999999997</c:v>
                </c:pt>
                <c:pt idx="213" formatCode="0.00">
                  <c:v>7.69</c:v>
                </c:pt>
                <c:pt idx="214" formatCode="0.00">
                  <c:v>5.66</c:v>
                </c:pt>
                <c:pt idx="215" formatCode="0.00">
                  <c:v>5.79</c:v>
                </c:pt>
                <c:pt idx="216" formatCode="0.00">
                  <c:v>4.03</c:v>
                </c:pt>
                <c:pt idx="217" formatCode="0.00">
                  <c:v>4.7</c:v>
                </c:pt>
                <c:pt idx="218" formatCode="0.00">
                  <c:v>5.42</c:v>
                </c:pt>
                <c:pt idx="219" formatCode="0.00">
                  <c:v>9.64</c:v>
                </c:pt>
                <c:pt idx="220" formatCode="0.00">
                  <c:v>5.65</c:v>
                </c:pt>
                <c:pt idx="221" formatCode="0.00">
                  <c:v>4.54</c:v>
                </c:pt>
                <c:pt idx="222" formatCode="0.00">
                  <c:v>4.7</c:v>
                </c:pt>
                <c:pt idx="223" formatCode="0.00">
                  <c:v>3.77</c:v>
                </c:pt>
                <c:pt idx="224" formatCode="0.00">
                  <c:v>4.5199999999999996</c:v>
                </c:pt>
                <c:pt idx="225">
                  <c:v>8.34</c:v>
                </c:pt>
                <c:pt idx="226">
                  <c:v>21.7</c:v>
                </c:pt>
                <c:pt idx="227">
                  <c:v>21.4</c:v>
                </c:pt>
                <c:pt idx="228">
                  <c:v>10.8</c:v>
                </c:pt>
                <c:pt idx="229">
                  <c:v>18.600000000000001</c:v>
                </c:pt>
                <c:pt idx="230">
                  <c:v>16.3</c:v>
                </c:pt>
                <c:pt idx="231">
                  <c:v>19.399999999999999</c:v>
                </c:pt>
                <c:pt idx="232">
                  <c:v>12.8</c:v>
                </c:pt>
                <c:pt idx="233">
                  <c:v>19.600000000000001</c:v>
                </c:pt>
                <c:pt idx="234">
                  <c:v>20.5</c:v>
                </c:pt>
                <c:pt idx="235">
                  <c:v>38</c:v>
                </c:pt>
                <c:pt idx="236">
                  <c:v>21.7</c:v>
                </c:pt>
                <c:pt idx="237">
                  <c:v>37.799999999999997</c:v>
                </c:pt>
                <c:pt idx="238">
                  <c:v>9.89</c:v>
                </c:pt>
                <c:pt idx="239">
                  <c:v>11.8</c:v>
                </c:pt>
                <c:pt idx="240">
                  <c:v>12</c:v>
                </c:pt>
                <c:pt idx="241">
                  <c:v>18.899999999999999</c:v>
                </c:pt>
                <c:pt idx="242">
                  <c:v>14.1</c:v>
                </c:pt>
                <c:pt idx="243">
                  <c:v>10</c:v>
                </c:pt>
                <c:pt idx="244">
                  <c:v>15</c:v>
                </c:pt>
                <c:pt idx="245">
                  <c:v>23.4</c:v>
                </c:pt>
                <c:pt idx="246">
                  <c:v>9.61</c:v>
                </c:pt>
                <c:pt idx="247">
                  <c:v>26.1</c:v>
                </c:pt>
                <c:pt idx="248">
                  <c:v>20.5</c:v>
                </c:pt>
                <c:pt idx="249">
                  <c:v>21.4</c:v>
                </c:pt>
                <c:pt idx="250">
                  <c:v>25.2</c:v>
                </c:pt>
                <c:pt idx="251">
                  <c:v>23.6</c:v>
                </c:pt>
                <c:pt idx="252">
                  <c:v>32.200000000000003</c:v>
                </c:pt>
                <c:pt idx="253">
                  <c:v>29.9</c:v>
                </c:pt>
                <c:pt idx="254">
                  <c:v>31.9</c:v>
                </c:pt>
                <c:pt idx="255">
                  <c:v>32.4</c:v>
                </c:pt>
                <c:pt idx="256">
                  <c:v>28.3</c:v>
                </c:pt>
                <c:pt idx="257" formatCode="General">
                  <c:v>24.4</c:v>
                </c:pt>
                <c:pt idx="258" formatCode="General">
                  <c:v>30.5</c:v>
                </c:pt>
                <c:pt idx="259" formatCode="General">
                  <c:v>39.1</c:v>
                </c:pt>
                <c:pt idx="260" formatCode="General">
                  <c:v>30.3</c:v>
                </c:pt>
                <c:pt idx="261" formatCode="General">
                  <c:v>21.2</c:v>
                </c:pt>
                <c:pt idx="262" formatCode="General">
                  <c:v>26</c:v>
                </c:pt>
                <c:pt idx="263" formatCode="General">
                  <c:v>26.3</c:v>
                </c:pt>
                <c:pt idx="264">
                  <c:v>21</c:v>
                </c:pt>
                <c:pt idx="265">
                  <c:v>25.7</c:v>
                </c:pt>
                <c:pt idx="266">
                  <c:v>132</c:v>
                </c:pt>
                <c:pt idx="267">
                  <c:v>228</c:v>
                </c:pt>
                <c:pt idx="268">
                  <c:v>152</c:v>
                </c:pt>
                <c:pt idx="269">
                  <c:v>127</c:v>
                </c:pt>
                <c:pt idx="270">
                  <c:v>127</c:v>
                </c:pt>
                <c:pt idx="271">
                  <c:v>148</c:v>
                </c:pt>
                <c:pt idx="272">
                  <c:v>2800</c:v>
                </c:pt>
                <c:pt idx="273">
                  <c:v>894</c:v>
                </c:pt>
                <c:pt idx="274" formatCode="General">
                  <c:v>528</c:v>
                </c:pt>
                <c:pt idx="275">
                  <c:v>296</c:v>
                </c:pt>
                <c:pt idx="276">
                  <c:v>274</c:v>
                </c:pt>
                <c:pt idx="277">
                  <c:v>247</c:v>
                </c:pt>
                <c:pt idx="278">
                  <c:v>239</c:v>
                </c:pt>
                <c:pt idx="279">
                  <c:v>155</c:v>
                </c:pt>
                <c:pt idx="280">
                  <c:v>189</c:v>
                </c:pt>
                <c:pt idx="281">
                  <c:v>197</c:v>
                </c:pt>
                <c:pt idx="282">
                  <c:v>103</c:v>
                </c:pt>
                <c:pt idx="283">
                  <c:v>172</c:v>
                </c:pt>
                <c:pt idx="284">
                  <c:v>104</c:v>
                </c:pt>
                <c:pt idx="285">
                  <c:v>489</c:v>
                </c:pt>
                <c:pt idx="286">
                  <c:v>817</c:v>
                </c:pt>
                <c:pt idx="287">
                  <c:v>3720</c:v>
                </c:pt>
                <c:pt idx="288">
                  <c:v>870</c:v>
                </c:pt>
                <c:pt idx="289">
                  <c:v>539</c:v>
                </c:pt>
                <c:pt idx="290">
                  <c:v>446</c:v>
                </c:pt>
                <c:pt idx="291">
                  <c:v>321</c:v>
                </c:pt>
                <c:pt idx="292">
                  <c:v>258</c:v>
                </c:pt>
                <c:pt idx="293">
                  <c:v>384</c:v>
                </c:pt>
                <c:pt idx="294">
                  <c:v>828</c:v>
                </c:pt>
                <c:pt idx="295">
                  <c:v>402</c:v>
                </c:pt>
                <c:pt idx="296">
                  <c:v>294</c:v>
                </c:pt>
                <c:pt idx="297">
                  <c:v>235</c:v>
                </c:pt>
                <c:pt idx="298">
                  <c:v>188</c:v>
                </c:pt>
                <c:pt idx="299">
                  <c:v>155</c:v>
                </c:pt>
                <c:pt idx="300">
                  <c:v>136</c:v>
                </c:pt>
                <c:pt idx="301">
                  <c:v>131</c:v>
                </c:pt>
                <c:pt idx="302">
                  <c:v>88</c:v>
                </c:pt>
                <c:pt idx="303">
                  <c:v>82.1</c:v>
                </c:pt>
                <c:pt idx="304">
                  <c:v>67.099999999999994</c:v>
                </c:pt>
                <c:pt idx="305">
                  <c:v>67.5</c:v>
                </c:pt>
                <c:pt idx="306">
                  <c:v>27.8</c:v>
                </c:pt>
                <c:pt idx="307">
                  <c:v>40.4</c:v>
                </c:pt>
                <c:pt idx="308">
                  <c:v>46.7</c:v>
                </c:pt>
                <c:pt idx="309">
                  <c:v>117</c:v>
                </c:pt>
                <c:pt idx="310">
                  <c:v>668</c:v>
                </c:pt>
                <c:pt idx="311">
                  <c:v>118</c:v>
                </c:pt>
                <c:pt idx="312">
                  <c:v>87.5</c:v>
                </c:pt>
                <c:pt idx="313">
                  <c:v>71.7</c:v>
                </c:pt>
                <c:pt idx="314">
                  <c:v>60.5</c:v>
                </c:pt>
                <c:pt idx="315">
                  <c:v>56.8</c:v>
                </c:pt>
                <c:pt idx="316">
                  <c:v>54.7</c:v>
                </c:pt>
                <c:pt idx="317">
                  <c:v>53.4</c:v>
                </c:pt>
                <c:pt idx="318">
                  <c:v>43.2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65B-41BB-9531-7D8112127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6688168"/>
        <c:axId val="836687840"/>
      </c:scatterChart>
      <c:valAx>
        <c:axId val="836688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6687840"/>
        <c:crosses val="autoZero"/>
        <c:crossBetween val="midCat"/>
      </c:valAx>
      <c:valAx>
        <c:axId val="836687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66881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pH vs Date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-0.16105128677023864"/>
                  <c:y val="-0.7586275153105861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Reilly!$A$8:$A$600</c:f>
              <c:numCache>
                <c:formatCode>[$-F800]dddd\,\ mmmm\ dd\,\ yyyy</c:formatCode>
                <c:ptCount val="593"/>
                <c:pt idx="0">
                  <c:v>42901</c:v>
                </c:pt>
                <c:pt idx="1">
                  <c:v>42908</c:v>
                </c:pt>
                <c:pt idx="2">
                  <c:v>42918</c:v>
                </c:pt>
                <c:pt idx="3">
                  <c:v>42925</c:v>
                </c:pt>
                <c:pt idx="4">
                  <c:v>42933</c:v>
                </c:pt>
                <c:pt idx="5">
                  <c:v>42939</c:v>
                </c:pt>
                <c:pt idx="6">
                  <c:v>42946</c:v>
                </c:pt>
                <c:pt idx="7">
                  <c:v>42952</c:v>
                </c:pt>
                <c:pt idx="8">
                  <c:v>42960</c:v>
                </c:pt>
                <c:pt idx="9">
                  <c:v>42966</c:v>
                </c:pt>
                <c:pt idx="10">
                  <c:v>42974</c:v>
                </c:pt>
                <c:pt idx="11">
                  <c:v>42981</c:v>
                </c:pt>
                <c:pt idx="12">
                  <c:v>42993</c:v>
                </c:pt>
                <c:pt idx="13">
                  <c:v>43015</c:v>
                </c:pt>
                <c:pt idx="14">
                  <c:v>43037</c:v>
                </c:pt>
                <c:pt idx="15">
                  <c:v>43348</c:v>
                </c:pt>
              </c:numCache>
            </c:numRef>
          </c:xVal>
          <c:yVal>
            <c:numRef>
              <c:f>Reilly!$R$8:$R$600</c:f>
              <c:numCache>
                <c:formatCode>General</c:formatCode>
                <c:ptCount val="593"/>
                <c:pt idx="0" formatCode="0.00">
                  <c:v>7.82</c:v>
                </c:pt>
                <c:pt idx="1">
                  <c:v>7.79</c:v>
                </c:pt>
                <c:pt idx="2" formatCode="0.00">
                  <c:v>7.73</c:v>
                </c:pt>
                <c:pt idx="3" formatCode="0.00">
                  <c:v>7.8</c:v>
                </c:pt>
                <c:pt idx="4" formatCode="0.00">
                  <c:v>7.68</c:v>
                </c:pt>
                <c:pt idx="5" formatCode="0.00">
                  <c:v>7.66</c:v>
                </c:pt>
                <c:pt idx="6" formatCode="0.00">
                  <c:v>7.75</c:v>
                </c:pt>
                <c:pt idx="7">
                  <c:v>7.64</c:v>
                </c:pt>
                <c:pt idx="8" formatCode="0.00">
                  <c:v>7.44</c:v>
                </c:pt>
                <c:pt idx="9" formatCode="0.00">
                  <c:v>7.35</c:v>
                </c:pt>
                <c:pt idx="10" formatCode="0.00">
                  <c:v>7.25</c:v>
                </c:pt>
                <c:pt idx="11" formatCode="0.00">
                  <c:v>7.27</c:v>
                </c:pt>
                <c:pt idx="12" formatCode="0.00">
                  <c:v>7.3</c:v>
                </c:pt>
                <c:pt idx="13" formatCode="0.00">
                  <c:v>7.31</c:v>
                </c:pt>
                <c:pt idx="14" formatCode="0.00">
                  <c:v>7.61</c:v>
                </c:pt>
                <c:pt idx="15" formatCode="0.00">
                  <c:v>7.3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D0-456D-B699-241D4017A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2739016"/>
        <c:axId val="572736064"/>
      </c:scatterChart>
      <c:valAx>
        <c:axId val="572739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F800]dddd\,\ mmmm\ dd\,\ 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736064"/>
        <c:crosses val="autoZero"/>
        <c:crossBetween val="midCat"/>
      </c:valAx>
      <c:valAx>
        <c:axId val="572736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7390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pH vs Date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-0.17239580615476111"/>
                  <c:y val="-0.738057742782152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'Abv Rio Verde'!$A$8:$A$409</c:f>
              <c:numCache>
                <c:formatCode>[$-F800]dddd\,\ mmmm\ dd\,\ yyyy</c:formatCode>
                <c:ptCount val="402"/>
                <c:pt idx="0">
                  <c:v>42908</c:v>
                </c:pt>
                <c:pt idx="1">
                  <c:v>42918</c:v>
                </c:pt>
                <c:pt idx="2">
                  <c:v>42925</c:v>
                </c:pt>
                <c:pt idx="3">
                  <c:v>42933</c:v>
                </c:pt>
                <c:pt idx="4">
                  <c:v>42939</c:v>
                </c:pt>
                <c:pt idx="5">
                  <c:v>42946</c:v>
                </c:pt>
                <c:pt idx="6">
                  <c:v>42952</c:v>
                </c:pt>
                <c:pt idx="7">
                  <c:v>42960</c:v>
                </c:pt>
                <c:pt idx="8">
                  <c:v>42966</c:v>
                </c:pt>
                <c:pt idx="9">
                  <c:v>42974</c:v>
                </c:pt>
                <c:pt idx="10">
                  <c:v>42981</c:v>
                </c:pt>
                <c:pt idx="11">
                  <c:v>42993</c:v>
                </c:pt>
                <c:pt idx="12">
                  <c:v>43015</c:v>
                </c:pt>
                <c:pt idx="13">
                  <c:v>43037</c:v>
                </c:pt>
                <c:pt idx="14">
                  <c:v>43348</c:v>
                </c:pt>
                <c:pt idx="15">
                  <c:v>43353</c:v>
                </c:pt>
              </c:numCache>
            </c:numRef>
          </c:xVal>
          <c:yVal>
            <c:numRef>
              <c:f>'Abv Rio Verde'!$R$8:$R$409</c:f>
              <c:numCache>
                <c:formatCode>0.00</c:formatCode>
                <c:ptCount val="402"/>
                <c:pt idx="0" formatCode="General">
                  <c:v>7.88</c:v>
                </c:pt>
                <c:pt idx="1">
                  <c:v>7.78</c:v>
                </c:pt>
                <c:pt idx="2">
                  <c:v>7.75</c:v>
                </c:pt>
                <c:pt idx="3">
                  <c:v>7.51</c:v>
                </c:pt>
                <c:pt idx="4">
                  <c:v>7.72</c:v>
                </c:pt>
                <c:pt idx="5">
                  <c:v>7.7</c:v>
                </c:pt>
                <c:pt idx="6" formatCode="General">
                  <c:v>7.66</c:v>
                </c:pt>
                <c:pt idx="7">
                  <c:v>7.48</c:v>
                </c:pt>
                <c:pt idx="8">
                  <c:v>7.36</c:v>
                </c:pt>
                <c:pt idx="9">
                  <c:v>7.22</c:v>
                </c:pt>
                <c:pt idx="10">
                  <c:v>7.23</c:v>
                </c:pt>
                <c:pt idx="11">
                  <c:v>7.19</c:v>
                </c:pt>
                <c:pt idx="12">
                  <c:v>7.44</c:v>
                </c:pt>
                <c:pt idx="13">
                  <c:v>7.42</c:v>
                </c:pt>
                <c:pt idx="14">
                  <c:v>7.01</c:v>
                </c:pt>
                <c:pt idx="15">
                  <c:v>7.27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685-4AA5-ADBB-6AEA1320A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0491656"/>
        <c:axId val="620488048"/>
      </c:scatterChart>
      <c:valAx>
        <c:axId val="620491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F800]dddd\,\ mmmm\ dd\,\ 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0488048"/>
        <c:crosses val="autoZero"/>
        <c:crossBetween val="midCat"/>
      </c:valAx>
      <c:valAx>
        <c:axId val="620488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04916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D.O. vs Date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7"/>
            <c:marker>
              <c:symbol val="circle"/>
              <c:size val="5"/>
              <c:spPr>
                <a:solidFill>
                  <a:srgbClr val="FF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758-46E7-B7EF-1D00BB3CC4A1}"/>
              </c:ext>
            </c:extLst>
          </c:dPt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4.1168853893263344E-2"/>
                  <c:y val="-0.252096092155147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'Abv Rio Verde'!$A$8:$A$43</c:f>
              <c:numCache>
                <c:formatCode>[$-F800]dddd\,\ mmmm\ dd\,\ yyyy</c:formatCode>
                <c:ptCount val="36"/>
                <c:pt idx="0">
                  <c:v>42908</c:v>
                </c:pt>
                <c:pt idx="1">
                  <c:v>42918</c:v>
                </c:pt>
                <c:pt idx="2">
                  <c:v>42925</c:v>
                </c:pt>
                <c:pt idx="3">
                  <c:v>42933</c:v>
                </c:pt>
                <c:pt idx="4">
                  <c:v>42939</c:v>
                </c:pt>
                <c:pt idx="5">
                  <c:v>42946</c:v>
                </c:pt>
                <c:pt idx="6">
                  <c:v>42952</c:v>
                </c:pt>
                <c:pt idx="7">
                  <c:v>42960</c:v>
                </c:pt>
                <c:pt idx="8">
                  <c:v>42966</c:v>
                </c:pt>
                <c:pt idx="9">
                  <c:v>42974</c:v>
                </c:pt>
                <c:pt idx="10">
                  <c:v>42981</c:v>
                </c:pt>
                <c:pt idx="11">
                  <c:v>42993</c:v>
                </c:pt>
                <c:pt idx="12">
                  <c:v>43015</c:v>
                </c:pt>
                <c:pt idx="13">
                  <c:v>43037</c:v>
                </c:pt>
                <c:pt idx="14">
                  <c:v>43348</c:v>
                </c:pt>
                <c:pt idx="15">
                  <c:v>43353</c:v>
                </c:pt>
              </c:numCache>
            </c:numRef>
          </c:xVal>
          <c:yVal>
            <c:numRef>
              <c:f>'Abv Rio Verde'!$Q$8:$Q$43</c:f>
              <c:numCache>
                <c:formatCode>0.0</c:formatCode>
                <c:ptCount val="36"/>
                <c:pt idx="0">
                  <c:v>9.3000000000000007</c:v>
                </c:pt>
                <c:pt idx="1">
                  <c:v>8.1999999999999993</c:v>
                </c:pt>
                <c:pt idx="2">
                  <c:v>8.1</c:v>
                </c:pt>
                <c:pt idx="3">
                  <c:v>9.6999999999999993</c:v>
                </c:pt>
                <c:pt idx="4">
                  <c:v>6.9</c:v>
                </c:pt>
                <c:pt idx="5">
                  <c:v>8.3000000000000007</c:v>
                </c:pt>
                <c:pt idx="6">
                  <c:v>7.8</c:v>
                </c:pt>
                <c:pt idx="7">
                  <c:v>6</c:v>
                </c:pt>
                <c:pt idx="8">
                  <c:v>6.6</c:v>
                </c:pt>
                <c:pt idx="9">
                  <c:v>7.5</c:v>
                </c:pt>
                <c:pt idx="10">
                  <c:v>7.5</c:v>
                </c:pt>
                <c:pt idx="11">
                  <c:v>8.6</c:v>
                </c:pt>
                <c:pt idx="12">
                  <c:v>10.9</c:v>
                </c:pt>
                <c:pt idx="13">
                  <c:v>11.2</c:v>
                </c:pt>
                <c:pt idx="14">
                  <c:v>8.1999999999999993</c:v>
                </c:pt>
                <c:pt idx="15">
                  <c:v>9.3000000000000007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758-46E7-B7EF-1D00BB3CC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6803656"/>
        <c:axId val="666804312"/>
      </c:scatterChart>
      <c:valAx>
        <c:axId val="666803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F800]dddd\,\ mmmm\ dd\,\ 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804312"/>
        <c:crosses val="autoZero"/>
        <c:crossBetween val="midCat"/>
      </c:valAx>
      <c:valAx>
        <c:axId val="666804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8036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pH vs Date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-0.17736613052526645"/>
                  <c:y val="-0.7409036891221930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'Abv 89a'!$A$8:$A$841</c:f>
              <c:numCache>
                <c:formatCode>[$-F800]dddd\,\ mmmm\ dd\,\ yyyy</c:formatCode>
                <c:ptCount val="834"/>
                <c:pt idx="0">
                  <c:v>42908</c:v>
                </c:pt>
                <c:pt idx="1">
                  <c:v>42918</c:v>
                </c:pt>
                <c:pt idx="2">
                  <c:v>42925</c:v>
                </c:pt>
                <c:pt idx="3">
                  <c:v>42933</c:v>
                </c:pt>
                <c:pt idx="4">
                  <c:v>42939</c:v>
                </c:pt>
                <c:pt idx="5">
                  <c:v>42946</c:v>
                </c:pt>
                <c:pt idx="6">
                  <c:v>42952</c:v>
                </c:pt>
                <c:pt idx="7">
                  <c:v>42960</c:v>
                </c:pt>
                <c:pt idx="8">
                  <c:v>42966</c:v>
                </c:pt>
                <c:pt idx="9">
                  <c:v>42974</c:v>
                </c:pt>
                <c:pt idx="10">
                  <c:v>42981</c:v>
                </c:pt>
                <c:pt idx="11">
                  <c:v>42993</c:v>
                </c:pt>
                <c:pt idx="12">
                  <c:v>43015</c:v>
                </c:pt>
                <c:pt idx="13">
                  <c:v>43037</c:v>
                </c:pt>
                <c:pt idx="14">
                  <c:v>43348</c:v>
                </c:pt>
                <c:pt idx="15">
                  <c:v>43353</c:v>
                </c:pt>
              </c:numCache>
            </c:numRef>
          </c:xVal>
          <c:yVal>
            <c:numRef>
              <c:f>'Abv 89a'!$R$8:$R$841</c:f>
              <c:numCache>
                <c:formatCode>0.00</c:formatCode>
                <c:ptCount val="834"/>
                <c:pt idx="0" formatCode="General">
                  <c:v>7.91</c:v>
                </c:pt>
                <c:pt idx="1">
                  <c:v>7.75</c:v>
                </c:pt>
                <c:pt idx="2">
                  <c:v>7.65</c:v>
                </c:pt>
                <c:pt idx="3">
                  <c:v>7.73</c:v>
                </c:pt>
                <c:pt idx="4">
                  <c:v>7.69</c:v>
                </c:pt>
                <c:pt idx="5">
                  <c:v>7.68</c:v>
                </c:pt>
                <c:pt idx="6" formatCode="General">
                  <c:v>7.41</c:v>
                </c:pt>
                <c:pt idx="7">
                  <c:v>7.55</c:v>
                </c:pt>
                <c:pt idx="8">
                  <c:v>7.38</c:v>
                </c:pt>
                <c:pt idx="9">
                  <c:v>7.25</c:v>
                </c:pt>
                <c:pt idx="10">
                  <c:v>7.4</c:v>
                </c:pt>
                <c:pt idx="11">
                  <c:v>7.25</c:v>
                </c:pt>
                <c:pt idx="12">
                  <c:v>7.36</c:v>
                </c:pt>
                <c:pt idx="13">
                  <c:v>7.39</c:v>
                </c:pt>
                <c:pt idx="14">
                  <c:v>7.16</c:v>
                </c:pt>
                <c:pt idx="15">
                  <c:v>7.21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C7-4B6A-806C-20AA9A1F5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7635592"/>
        <c:axId val="614794840"/>
      </c:scatterChart>
      <c:valAx>
        <c:axId val="477635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F800]dddd\,\ mmmm\ dd\,\ 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794840"/>
        <c:crosses val="autoZero"/>
        <c:crossBetween val="midCat"/>
      </c:valAx>
      <c:valAx>
        <c:axId val="614794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55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pH vs Date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-0.45841090437390092"/>
                  <c:y val="-0.124646033829104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multiLvlStrRef>
              <c:f>'Top of Tapco'!$A$8:$B$54</c:f>
              <c:multiLvlStrCache>
                <c:ptCount val="17"/>
                <c:lvl>
                  <c:pt idx="0">
                    <c:v>1525</c:v>
                  </c:pt>
                  <c:pt idx="1">
                    <c:v>1005</c:v>
                  </c:pt>
                  <c:pt idx="2">
                    <c:v>1500</c:v>
                  </c:pt>
                  <c:pt idx="3">
                    <c:v>1002</c:v>
                  </c:pt>
                  <c:pt idx="4">
                    <c:v>1136</c:v>
                  </c:pt>
                  <c:pt idx="5">
                    <c:v>1135</c:v>
                  </c:pt>
                  <c:pt idx="6">
                    <c:v>1432</c:v>
                  </c:pt>
                  <c:pt idx="7">
                    <c:v>942</c:v>
                  </c:pt>
                  <c:pt idx="8">
                    <c:v>1539</c:v>
                  </c:pt>
                  <c:pt idx="9">
                    <c:v>1025</c:v>
                  </c:pt>
                  <c:pt idx="10">
                    <c:v>1540</c:v>
                  </c:pt>
                  <c:pt idx="11">
                    <c:v>1211</c:v>
                  </c:pt>
                  <c:pt idx="12">
                    <c:v>1117</c:v>
                  </c:pt>
                  <c:pt idx="13">
                    <c:v>1345</c:v>
                  </c:pt>
                  <c:pt idx="14">
                    <c:v>1123</c:v>
                  </c:pt>
                  <c:pt idx="15">
                    <c:v>1124</c:v>
                  </c:pt>
                  <c:pt idx="16">
                    <c:v>1317</c:v>
                  </c:pt>
                </c:lvl>
                <c:lvl>
                  <c:pt idx="0">
                    <c:v>Sunday, May 21, 2017</c:v>
                  </c:pt>
                  <c:pt idx="1">
                    <c:v>Sunday, June 4, 2017</c:v>
                  </c:pt>
                  <c:pt idx="2">
                    <c:v>Saturday, June 10, 2017</c:v>
                  </c:pt>
                  <c:pt idx="3">
                    <c:v>Saturday, June 24, 2017</c:v>
                  </c:pt>
                  <c:pt idx="4">
                    <c:v>Monday, July 17, 2017</c:v>
                  </c:pt>
                  <c:pt idx="5">
                    <c:v>Sunday, July 23, 2017</c:v>
                  </c:pt>
                  <c:pt idx="6">
                    <c:v>Sunday, July 30, 2017</c:v>
                  </c:pt>
                  <c:pt idx="7">
                    <c:v>Saturday, August 5, 2017</c:v>
                  </c:pt>
                  <c:pt idx="8">
                    <c:v>Monday, August 14, 2017</c:v>
                  </c:pt>
                  <c:pt idx="9">
                    <c:v>Sunday, August 20, 2017</c:v>
                  </c:pt>
                  <c:pt idx="10">
                    <c:v>Monday, August 28, 2017</c:v>
                  </c:pt>
                  <c:pt idx="11">
                    <c:v>Saturday, September 2, 2017</c:v>
                  </c:pt>
                  <c:pt idx="12">
                    <c:v>Saturday, September 16, 2017</c:v>
                  </c:pt>
                  <c:pt idx="13">
                    <c:v>Friday, March 2, 2018</c:v>
                  </c:pt>
                  <c:pt idx="14">
                    <c:v>Sunday, July 22, 2018</c:v>
                  </c:pt>
                  <c:pt idx="15">
                    <c:v>Wednesday, September 5, 2018</c:v>
                  </c:pt>
                  <c:pt idx="16">
                    <c:v>Wednesday, October 3, 2018</c:v>
                  </c:pt>
                </c:lvl>
              </c:multiLvlStrCache>
            </c:multiLvlStrRef>
          </c:xVal>
          <c:yVal>
            <c:numRef>
              <c:f>'Top of Tapco'!$R$8:$R$54</c:f>
              <c:numCache>
                <c:formatCode>General</c:formatCode>
                <c:ptCount val="47"/>
                <c:pt idx="0" formatCode="0.00">
                  <c:v>8.1199999999999992</c:v>
                </c:pt>
                <c:pt idx="1">
                  <c:v>7.98</c:v>
                </c:pt>
                <c:pt idx="2">
                  <c:v>8.07</c:v>
                </c:pt>
                <c:pt idx="3">
                  <c:v>7.9</c:v>
                </c:pt>
                <c:pt idx="4" formatCode="0.00">
                  <c:v>7.91</c:v>
                </c:pt>
                <c:pt idx="5" formatCode="0.00">
                  <c:v>7.82</c:v>
                </c:pt>
                <c:pt idx="6" formatCode="0.00">
                  <c:v>7.89</c:v>
                </c:pt>
                <c:pt idx="7">
                  <c:v>7.65</c:v>
                </c:pt>
                <c:pt idx="8" formatCode="0.00">
                  <c:v>7.57</c:v>
                </c:pt>
                <c:pt idx="9" formatCode="0.00">
                  <c:v>7.63</c:v>
                </c:pt>
                <c:pt idx="10" formatCode="0.00">
                  <c:v>7.66</c:v>
                </c:pt>
                <c:pt idx="11" formatCode="0.00">
                  <c:v>7.85</c:v>
                </c:pt>
                <c:pt idx="12" formatCode="0.00">
                  <c:v>7.5</c:v>
                </c:pt>
                <c:pt idx="13" formatCode="0.00">
                  <c:v>8.31</c:v>
                </c:pt>
                <c:pt idx="14">
                  <c:v>7.67</c:v>
                </c:pt>
                <c:pt idx="15" formatCode="0.00">
                  <c:v>7.09</c:v>
                </c:pt>
                <c:pt idx="16" formatCode="0.00">
                  <c:v>7.15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F62-4906-BD6A-95471B98E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2748528"/>
        <c:axId val="572748200"/>
      </c:scatterChart>
      <c:valAx>
        <c:axId val="5727485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F800]dddd\,\ mmmm\ dd\,\ 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748200"/>
        <c:crosses val="autoZero"/>
        <c:crossBetween val="midCat"/>
      </c:valAx>
      <c:valAx>
        <c:axId val="572748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7485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pH vs Date</a:t>
            </a:r>
          </a:p>
        </c:rich>
      </c:tx>
      <c:layout>
        <c:manualLayout>
          <c:xMode val="edge"/>
          <c:yMode val="edge"/>
          <c:x val="0.45434796344901329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-0.18319103184391108"/>
                  <c:y val="-0.73248104403616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'Blo 89a'!$A$9:$A$658</c:f>
              <c:numCache>
                <c:formatCode>[$-F800]dddd\,\ mmmm\ dd\,\ yyyy</c:formatCode>
                <c:ptCount val="650"/>
                <c:pt idx="0">
                  <c:v>42890</c:v>
                </c:pt>
                <c:pt idx="1">
                  <c:v>42896</c:v>
                </c:pt>
                <c:pt idx="2">
                  <c:v>42901</c:v>
                </c:pt>
                <c:pt idx="3">
                  <c:v>42908</c:v>
                </c:pt>
                <c:pt idx="4">
                  <c:v>42918</c:v>
                </c:pt>
                <c:pt idx="5">
                  <c:v>42925</c:v>
                </c:pt>
                <c:pt idx="6">
                  <c:v>42933</c:v>
                </c:pt>
                <c:pt idx="7">
                  <c:v>42939</c:v>
                </c:pt>
                <c:pt idx="8">
                  <c:v>42946</c:v>
                </c:pt>
                <c:pt idx="9">
                  <c:v>42952</c:v>
                </c:pt>
                <c:pt idx="10">
                  <c:v>42960</c:v>
                </c:pt>
                <c:pt idx="11">
                  <c:v>42966</c:v>
                </c:pt>
                <c:pt idx="12">
                  <c:v>42974</c:v>
                </c:pt>
                <c:pt idx="13">
                  <c:v>42981</c:v>
                </c:pt>
                <c:pt idx="14">
                  <c:v>42993</c:v>
                </c:pt>
                <c:pt idx="15">
                  <c:v>43015</c:v>
                </c:pt>
                <c:pt idx="16">
                  <c:v>43037</c:v>
                </c:pt>
                <c:pt idx="17">
                  <c:v>43037</c:v>
                </c:pt>
                <c:pt idx="18">
                  <c:v>43037</c:v>
                </c:pt>
                <c:pt idx="19">
                  <c:v>43348</c:v>
                </c:pt>
                <c:pt idx="20">
                  <c:v>43348</c:v>
                </c:pt>
                <c:pt idx="21">
                  <c:v>43353</c:v>
                </c:pt>
              </c:numCache>
            </c:numRef>
          </c:xVal>
          <c:yVal>
            <c:numRef>
              <c:f>'Blo 89a'!$R$9:$R$658</c:f>
              <c:numCache>
                <c:formatCode>General</c:formatCode>
                <c:ptCount val="650"/>
                <c:pt idx="0">
                  <c:v>7.91</c:v>
                </c:pt>
                <c:pt idx="1">
                  <c:v>7.83</c:v>
                </c:pt>
                <c:pt idx="2" formatCode="0.00">
                  <c:v>7.84</c:v>
                </c:pt>
                <c:pt idx="3">
                  <c:v>7.82</c:v>
                </c:pt>
                <c:pt idx="4" formatCode="0.00">
                  <c:v>7.75</c:v>
                </c:pt>
                <c:pt idx="5" formatCode="0.00">
                  <c:v>7.59</c:v>
                </c:pt>
                <c:pt idx="6" formatCode="0.00">
                  <c:v>7.63</c:v>
                </c:pt>
                <c:pt idx="7" formatCode="0.00">
                  <c:v>7.58</c:v>
                </c:pt>
                <c:pt idx="8" formatCode="0.00">
                  <c:v>7.67</c:v>
                </c:pt>
                <c:pt idx="9">
                  <c:v>7.51</c:v>
                </c:pt>
                <c:pt idx="10" formatCode="0.00">
                  <c:v>7.53</c:v>
                </c:pt>
                <c:pt idx="11" formatCode="0.00">
                  <c:v>7.43</c:v>
                </c:pt>
                <c:pt idx="12" formatCode="0.00">
                  <c:v>7.26</c:v>
                </c:pt>
                <c:pt idx="13">
                  <c:v>7.26</c:v>
                </c:pt>
                <c:pt idx="14" formatCode="0.00">
                  <c:v>7.27</c:v>
                </c:pt>
                <c:pt idx="15" formatCode="0.00">
                  <c:v>7.43</c:v>
                </c:pt>
                <c:pt idx="17" formatCode="0.00">
                  <c:v>7.4</c:v>
                </c:pt>
                <c:pt idx="18" formatCode="0.00">
                  <c:v>7.4</c:v>
                </c:pt>
                <c:pt idx="19" formatCode="0.00">
                  <c:v>7.18</c:v>
                </c:pt>
                <c:pt idx="20" formatCode="0.00">
                  <c:v>7.18</c:v>
                </c:pt>
                <c:pt idx="21" formatCode="0.00">
                  <c:v>7.16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327-409E-9E72-E8F8F15D6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4176488"/>
        <c:axId val="483219688"/>
      </c:scatterChart>
      <c:valAx>
        <c:axId val="484176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F800]dddd\,\ mmmm\ dd\,\ 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219688"/>
        <c:crosses val="autoZero"/>
        <c:crossBetween val="midCat"/>
      </c:valAx>
      <c:valAx>
        <c:axId val="483219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41764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pH vs Date</a:t>
            </a:r>
          </a:p>
        </c:rich>
      </c:tx>
      <c:layout>
        <c:manualLayout>
          <c:xMode val="edge"/>
          <c:yMode val="edge"/>
          <c:x val="0.4623632065075835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-0.38337941535933956"/>
                  <c:y val="-0.1731109652960046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'Prairie Ln'!$A$9:$A$44</c:f>
              <c:numCache>
                <c:formatCode>[$-F800]dddd\,\ mmmm\ dd\,\ yyyy</c:formatCode>
                <c:ptCount val="36"/>
                <c:pt idx="0">
                  <c:v>42890</c:v>
                </c:pt>
                <c:pt idx="1">
                  <c:v>42908</c:v>
                </c:pt>
                <c:pt idx="2">
                  <c:v>42918</c:v>
                </c:pt>
                <c:pt idx="3">
                  <c:v>42933</c:v>
                </c:pt>
                <c:pt idx="4">
                  <c:v>42936</c:v>
                </c:pt>
                <c:pt idx="5">
                  <c:v>42939</c:v>
                </c:pt>
                <c:pt idx="6">
                  <c:v>42946</c:v>
                </c:pt>
                <c:pt idx="7">
                  <c:v>42953</c:v>
                </c:pt>
                <c:pt idx="8">
                  <c:v>42960</c:v>
                </c:pt>
                <c:pt idx="9">
                  <c:v>42966</c:v>
                </c:pt>
                <c:pt idx="10">
                  <c:v>42974</c:v>
                </c:pt>
                <c:pt idx="11">
                  <c:v>42981</c:v>
                </c:pt>
                <c:pt idx="12">
                  <c:v>42995</c:v>
                </c:pt>
                <c:pt idx="13">
                  <c:v>43348</c:v>
                </c:pt>
              </c:numCache>
            </c:numRef>
          </c:xVal>
          <c:yVal>
            <c:numRef>
              <c:f>'Prairie Ln'!$R$9:$R$44</c:f>
              <c:numCache>
                <c:formatCode>General</c:formatCode>
                <c:ptCount val="36"/>
                <c:pt idx="0">
                  <c:v>7.94</c:v>
                </c:pt>
                <c:pt idx="1">
                  <c:v>7.9</c:v>
                </c:pt>
                <c:pt idx="2" formatCode="0.00">
                  <c:v>7.96</c:v>
                </c:pt>
                <c:pt idx="3" formatCode="0.00">
                  <c:v>7.91</c:v>
                </c:pt>
                <c:pt idx="4" formatCode="0.00">
                  <c:v>7.71</c:v>
                </c:pt>
                <c:pt idx="5" formatCode="0.00">
                  <c:v>7.72</c:v>
                </c:pt>
                <c:pt idx="6" formatCode="0.00">
                  <c:v>7.67</c:v>
                </c:pt>
                <c:pt idx="7" formatCode="0.00">
                  <c:v>7.3</c:v>
                </c:pt>
                <c:pt idx="8" formatCode="0.00">
                  <c:v>7.53</c:v>
                </c:pt>
                <c:pt idx="9" formatCode="0.00">
                  <c:v>7.57</c:v>
                </c:pt>
                <c:pt idx="10" formatCode="0.00">
                  <c:v>7.42</c:v>
                </c:pt>
                <c:pt idx="11" formatCode="0.00">
                  <c:v>7.55</c:v>
                </c:pt>
                <c:pt idx="12" formatCode="0.00">
                  <c:v>7.36</c:v>
                </c:pt>
                <c:pt idx="13" formatCode="0.00">
                  <c:v>7.29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B22-4ED4-97CE-D24273576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1049288"/>
        <c:axId val="571047320"/>
      </c:scatterChart>
      <c:valAx>
        <c:axId val="571049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F800]dddd\,\ mmmm\ dd\,\ 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047320"/>
        <c:crosses val="autoZero"/>
        <c:crossBetween val="midCat"/>
      </c:valAx>
      <c:valAx>
        <c:axId val="571047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0492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pH vs Date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-0.2865213002220876"/>
                  <c:y val="-0.407785797608632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'Abv Oak Ck'!$A$9:$A$45</c:f>
              <c:numCache>
                <c:formatCode>[$-F800]dddd\,\ mmmm\ dd\,\ yyyy</c:formatCode>
                <c:ptCount val="37"/>
                <c:pt idx="0">
                  <c:v>42918</c:v>
                </c:pt>
                <c:pt idx="1">
                  <c:v>42936</c:v>
                </c:pt>
                <c:pt idx="2">
                  <c:v>42939</c:v>
                </c:pt>
                <c:pt idx="3">
                  <c:v>42947</c:v>
                </c:pt>
                <c:pt idx="4">
                  <c:v>42953</c:v>
                </c:pt>
                <c:pt idx="5">
                  <c:v>42960</c:v>
                </c:pt>
                <c:pt idx="6">
                  <c:v>42966</c:v>
                </c:pt>
                <c:pt idx="7">
                  <c:v>42974</c:v>
                </c:pt>
                <c:pt idx="8">
                  <c:v>42981</c:v>
                </c:pt>
                <c:pt idx="9">
                  <c:v>42995</c:v>
                </c:pt>
                <c:pt idx="10">
                  <c:v>42995</c:v>
                </c:pt>
                <c:pt idx="11">
                  <c:v>43015</c:v>
                </c:pt>
                <c:pt idx="12">
                  <c:v>43348</c:v>
                </c:pt>
                <c:pt idx="13">
                  <c:v>43353</c:v>
                </c:pt>
              </c:numCache>
            </c:numRef>
          </c:xVal>
          <c:yVal>
            <c:numRef>
              <c:f>'Abv Oak Ck'!$R$9:$R$45</c:f>
              <c:numCache>
                <c:formatCode>0.00</c:formatCode>
                <c:ptCount val="37"/>
                <c:pt idx="0">
                  <c:v>8</c:v>
                </c:pt>
                <c:pt idx="1">
                  <c:v>7.81</c:v>
                </c:pt>
                <c:pt idx="2" formatCode="General">
                  <c:v>7.76</c:v>
                </c:pt>
                <c:pt idx="3">
                  <c:v>7.46</c:v>
                </c:pt>
                <c:pt idx="4">
                  <c:v>7.49</c:v>
                </c:pt>
                <c:pt idx="5">
                  <c:v>7.57</c:v>
                </c:pt>
                <c:pt idx="6">
                  <c:v>7.63</c:v>
                </c:pt>
                <c:pt idx="7">
                  <c:v>7.4</c:v>
                </c:pt>
                <c:pt idx="8">
                  <c:v>7.6</c:v>
                </c:pt>
                <c:pt idx="9">
                  <c:v>7.54</c:v>
                </c:pt>
                <c:pt idx="11">
                  <c:v>7.69</c:v>
                </c:pt>
                <c:pt idx="12">
                  <c:v>7.42</c:v>
                </c:pt>
                <c:pt idx="13">
                  <c:v>7.34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5B-4091-AE44-99304B9F8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482944"/>
        <c:axId val="605483600"/>
      </c:scatterChart>
      <c:valAx>
        <c:axId val="605482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F800]dddd\,\ mmmm\ dd\,\ 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483600"/>
        <c:crosses val="autoZero"/>
        <c:crossBetween val="midCat"/>
      </c:valAx>
      <c:valAx>
        <c:axId val="605483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482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D.O. vs Date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7"/>
            <c:marker>
              <c:symbol val="circle"/>
              <c:size val="5"/>
              <c:spPr>
                <a:solidFill>
                  <a:srgbClr val="FF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FE0-4F94-80C3-201C3F69C5FB}"/>
              </c:ext>
            </c:extLst>
          </c:dPt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movingAvg"/>
            <c:period val="3"/>
            <c:dispRSqr val="0"/>
            <c:dispEq val="0"/>
          </c:trendline>
          <c:xVal>
            <c:numRef>
              <c:f>'Abv Oak Ck'!$A$9:$A$49</c:f>
              <c:numCache>
                <c:formatCode>[$-F800]dddd\,\ mmmm\ dd\,\ yyyy</c:formatCode>
                <c:ptCount val="41"/>
                <c:pt idx="0">
                  <c:v>42918</c:v>
                </c:pt>
                <c:pt idx="1">
                  <c:v>42936</c:v>
                </c:pt>
                <c:pt idx="2">
                  <c:v>42939</c:v>
                </c:pt>
                <c:pt idx="3">
                  <c:v>42947</c:v>
                </c:pt>
                <c:pt idx="4">
                  <c:v>42953</c:v>
                </c:pt>
                <c:pt idx="5">
                  <c:v>42960</c:v>
                </c:pt>
                <c:pt idx="6">
                  <c:v>42966</c:v>
                </c:pt>
                <c:pt idx="7">
                  <c:v>42974</c:v>
                </c:pt>
                <c:pt idx="8">
                  <c:v>42981</c:v>
                </c:pt>
                <c:pt idx="9">
                  <c:v>42995</c:v>
                </c:pt>
                <c:pt idx="10">
                  <c:v>42995</c:v>
                </c:pt>
                <c:pt idx="11">
                  <c:v>43015</c:v>
                </c:pt>
                <c:pt idx="12">
                  <c:v>43348</c:v>
                </c:pt>
                <c:pt idx="13">
                  <c:v>43353</c:v>
                </c:pt>
              </c:numCache>
            </c:numRef>
          </c:xVal>
          <c:yVal>
            <c:numRef>
              <c:f>'Abv Oak Ck'!$Q$9:$Q$49</c:f>
              <c:numCache>
                <c:formatCode>0.0</c:formatCode>
                <c:ptCount val="41"/>
                <c:pt idx="0">
                  <c:v>9.1999999999999993</c:v>
                </c:pt>
                <c:pt idx="1">
                  <c:v>8.8000000000000007</c:v>
                </c:pt>
                <c:pt idx="2">
                  <c:v>8.9</c:v>
                </c:pt>
                <c:pt idx="3">
                  <c:v>9.1999999999999993</c:v>
                </c:pt>
                <c:pt idx="4">
                  <c:v>8.5</c:v>
                </c:pt>
                <c:pt idx="5">
                  <c:v>7.4</c:v>
                </c:pt>
                <c:pt idx="6">
                  <c:v>8</c:v>
                </c:pt>
                <c:pt idx="7">
                  <c:v>6</c:v>
                </c:pt>
                <c:pt idx="8">
                  <c:v>7.1</c:v>
                </c:pt>
                <c:pt idx="9">
                  <c:v>8.1999999999999993</c:v>
                </c:pt>
                <c:pt idx="11">
                  <c:v>10.6</c:v>
                </c:pt>
                <c:pt idx="12">
                  <c:v>6.8</c:v>
                </c:pt>
                <c:pt idx="13">
                  <c:v>9.1999999999999993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E0-4F94-80C3-201C3F69C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3073800"/>
        <c:axId val="723067896"/>
      </c:scatterChart>
      <c:valAx>
        <c:axId val="7230738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F800]dddd\,\ mmmm\ dd\,\ 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3067896"/>
        <c:crosses val="autoZero"/>
        <c:crossBetween val="midCat"/>
      </c:valAx>
      <c:valAx>
        <c:axId val="723067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30738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pH vs Date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-0.33304505686789149"/>
                  <c:y val="-0.249100320793234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'Blo Alcantara'!$A$8:$A$41</c:f>
              <c:numCache>
                <c:formatCode>[$-F800]dddd\,\ mmmm\ dd\,\ yyyy</c:formatCode>
                <c:ptCount val="34"/>
                <c:pt idx="0">
                  <c:v>42890</c:v>
                </c:pt>
                <c:pt idx="1">
                  <c:v>42896</c:v>
                </c:pt>
                <c:pt idx="2">
                  <c:v>42908</c:v>
                </c:pt>
                <c:pt idx="3">
                  <c:v>42918</c:v>
                </c:pt>
                <c:pt idx="4">
                  <c:v>42933</c:v>
                </c:pt>
                <c:pt idx="5">
                  <c:v>42936</c:v>
                </c:pt>
                <c:pt idx="6">
                  <c:v>42939</c:v>
                </c:pt>
                <c:pt idx="7">
                  <c:v>42947</c:v>
                </c:pt>
                <c:pt idx="8">
                  <c:v>42953</c:v>
                </c:pt>
                <c:pt idx="9">
                  <c:v>42960</c:v>
                </c:pt>
                <c:pt idx="10">
                  <c:v>42966</c:v>
                </c:pt>
                <c:pt idx="11">
                  <c:v>42974</c:v>
                </c:pt>
                <c:pt idx="12">
                  <c:v>42981</c:v>
                </c:pt>
                <c:pt idx="13">
                  <c:v>42995</c:v>
                </c:pt>
                <c:pt idx="14">
                  <c:v>43015</c:v>
                </c:pt>
                <c:pt idx="15">
                  <c:v>43348</c:v>
                </c:pt>
                <c:pt idx="16">
                  <c:v>43353</c:v>
                </c:pt>
              </c:numCache>
            </c:numRef>
          </c:xVal>
          <c:yVal>
            <c:numRef>
              <c:f>'Blo Alcantara'!$R$8:$R$41</c:f>
              <c:numCache>
                <c:formatCode>General</c:formatCode>
                <c:ptCount val="34"/>
                <c:pt idx="0">
                  <c:v>8.1</c:v>
                </c:pt>
                <c:pt idx="1">
                  <c:v>8.06</c:v>
                </c:pt>
                <c:pt idx="2">
                  <c:v>7.96</c:v>
                </c:pt>
                <c:pt idx="3" formatCode="0.00">
                  <c:v>7.98</c:v>
                </c:pt>
                <c:pt idx="4" formatCode="0.00">
                  <c:v>7.91</c:v>
                </c:pt>
                <c:pt idx="5" formatCode="0.00">
                  <c:v>7.84</c:v>
                </c:pt>
                <c:pt idx="6">
                  <c:v>7.82</c:v>
                </c:pt>
                <c:pt idx="7" formatCode="0.00">
                  <c:v>7.61</c:v>
                </c:pt>
                <c:pt idx="8" formatCode="0.00">
                  <c:v>7.51</c:v>
                </c:pt>
                <c:pt idx="9" formatCode="0.00">
                  <c:v>7.58</c:v>
                </c:pt>
                <c:pt idx="10" formatCode="0.00">
                  <c:v>7.62</c:v>
                </c:pt>
                <c:pt idx="11" formatCode="0.00">
                  <c:v>7.52</c:v>
                </c:pt>
                <c:pt idx="12" formatCode="0.00">
                  <c:v>7.81</c:v>
                </c:pt>
                <c:pt idx="13" formatCode="0.00">
                  <c:v>7.46</c:v>
                </c:pt>
                <c:pt idx="14" formatCode="0.00">
                  <c:v>7.8</c:v>
                </c:pt>
                <c:pt idx="15" formatCode="0.00">
                  <c:v>7.36</c:v>
                </c:pt>
                <c:pt idx="16" formatCode="0.00">
                  <c:v>7.27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4B-481F-BCFA-5234E2561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7217544"/>
        <c:axId val="637217872"/>
      </c:scatterChart>
      <c:valAx>
        <c:axId val="6372175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F800]dddd\,\ mmmm\ dd\,\ 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217872"/>
        <c:crosses val="autoZero"/>
        <c:crossBetween val="midCat"/>
      </c:valAx>
      <c:valAx>
        <c:axId val="637217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2175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pH vs Date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-0.51232446730910375"/>
                  <c:y val="3.896179644211140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Parsons!$A$8:$A$16</c:f>
              <c:numCache>
                <c:formatCode>[$-F800]dddd\,\ mmmm\ dd\,\ yyyy</c:formatCode>
                <c:ptCount val="9"/>
                <c:pt idx="0">
                  <c:v>42930</c:v>
                </c:pt>
                <c:pt idx="1">
                  <c:v>42936</c:v>
                </c:pt>
                <c:pt idx="2">
                  <c:v>42947</c:v>
                </c:pt>
                <c:pt idx="3">
                  <c:v>42953</c:v>
                </c:pt>
                <c:pt idx="4">
                  <c:v>42960</c:v>
                </c:pt>
                <c:pt idx="5">
                  <c:v>42966</c:v>
                </c:pt>
                <c:pt idx="6">
                  <c:v>42974</c:v>
                </c:pt>
                <c:pt idx="7">
                  <c:v>42981</c:v>
                </c:pt>
                <c:pt idx="8">
                  <c:v>42995</c:v>
                </c:pt>
              </c:numCache>
            </c:numRef>
          </c:xVal>
          <c:yVal>
            <c:numRef>
              <c:f>Parsons!$R$8:$R$16</c:f>
              <c:numCache>
                <c:formatCode>0.00</c:formatCode>
                <c:ptCount val="9"/>
                <c:pt idx="0">
                  <c:v>7.76</c:v>
                </c:pt>
                <c:pt idx="1">
                  <c:v>7.9</c:v>
                </c:pt>
                <c:pt idx="2">
                  <c:v>7.75</c:v>
                </c:pt>
                <c:pt idx="3">
                  <c:v>7.42</c:v>
                </c:pt>
                <c:pt idx="4">
                  <c:v>7.55</c:v>
                </c:pt>
                <c:pt idx="5">
                  <c:v>7.81</c:v>
                </c:pt>
                <c:pt idx="6">
                  <c:v>7.63</c:v>
                </c:pt>
                <c:pt idx="7">
                  <c:v>7.77</c:v>
                </c:pt>
                <c:pt idx="8">
                  <c:v>7.68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25-48F4-9FA9-98C8B49B5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7217544"/>
        <c:axId val="637222464"/>
      </c:scatterChart>
      <c:valAx>
        <c:axId val="6372175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F800]dddd\,\ mmmm\ dd\,\ 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222464"/>
        <c:crosses val="autoZero"/>
        <c:crossBetween val="midCat"/>
      </c:valAx>
      <c:valAx>
        <c:axId val="637222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2175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pH vs Date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-0.26532673534385276"/>
                  <c:y val="-0.3626826334208224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'Black Brdg'!$A$8:$A$16</c:f>
              <c:numCache>
                <c:formatCode>[$-F800]dddd\,\ mmmm\ dd\,\ yyyy</c:formatCode>
                <c:ptCount val="9"/>
                <c:pt idx="0">
                  <c:v>42930</c:v>
                </c:pt>
                <c:pt idx="1">
                  <c:v>42936</c:v>
                </c:pt>
                <c:pt idx="2">
                  <c:v>42947</c:v>
                </c:pt>
                <c:pt idx="3">
                  <c:v>42953</c:v>
                </c:pt>
                <c:pt idx="4">
                  <c:v>42960</c:v>
                </c:pt>
                <c:pt idx="5">
                  <c:v>42966</c:v>
                </c:pt>
                <c:pt idx="6">
                  <c:v>42974</c:v>
                </c:pt>
                <c:pt idx="7">
                  <c:v>42981</c:v>
                </c:pt>
                <c:pt idx="8">
                  <c:v>42995</c:v>
                </c:pt>
              </c:numCache>
            </c:numRef>
          </c:xVal>
          <c:yVal>
            <c:numRef>
              <c:f>'Black Brdg'!$R$8:$R$16</c:f>
              <c:numCache>
                <c:formatCode>0.00</c:formatCode>
                <c:ptCount val="9"/>
                <c:pt idx="0">
                  <c:v>7.61</c:v>
                </c:pt>
                <c:pt idx="1">
                  <c:v>7.8</c:v>
                </c:pt>
                <c:pt idx="2">
                  <c:v>7.72</c:v>
                </c:pt>
                <c:pt idx="3">
                  <c:v>7.42</c:v>
                </c:pt>
                <c:pt idx="4">
                  <c:v>7.35</c:v>
                </c:pt>
                <c:pt idx="5">
                  <c:v>7.55</c:v>
                </c:pt>
                <c:pt idx="6">
                  <c:v>7.5</c:v>
                </c:pt>
                <c:pt idx="7">
                  <c:v>7.62</c:v>
                </c:pt>
                <c:pt idx="8">
                  <c:v>7.47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A1-49EA-9E77-4D3369555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7595400"/>
        <c:axId val="607598680"/>
      </c:scatterChart>
      <c:valAx>
        <c:axId val="607595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F800]dddd\,\ mmmm\ dd\,\ 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598680"/>
        <c:crosses val="autoZero"/>
        <c:crossBetween val="midCat"/>
      </c:valAx>
      <c:valAx>
        <c:axId val="607598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5954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pH vs Date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-0.30366498798957553"/>
                  <c:y val="-0.5320056867891513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'Blo Beaver'!$A$8:$A$16</c:f>
              <c:numCache>
                <c:formatCode>[$-F800]dddd\,\ mmmm\ dd\,\ yyyy</c:formatCode>
                <c:ptCount val="9"/>
                <c:pt idx="0">
                  <c:v>42930</c:v>
                </c:pt>
                <c:pt idx="1">
                  <c:v>42936</c:v>
                </c:pt>
                <c:pt idx="2">
                  <c:v>42947</c:v>
                </c:pt>
                <c:pt idx="3">
                  <c:v>42953</c:v>
                </c:pt>
                <c:pt idx="4">
                  <c:v>42960</c:v>
                </c:pt>
                <c:pt idx="5">
                  <c:v>42966</c:v>
                </c:pt>
                <c:pt idx="6">
                  <c:v>42974</c:v>
                </c:pt>
                <c:pt idx="7">
                  <c:v>42981</c:v>
                </c:pt>
                <c:pt idx="8">
                  <c:v>42995</c:v>
                </c:pt>
              </c:numCache>
            </c:numRef>
          </c:xVal>
          <c:yVal>
            <c:numRef>
              <c:f>'Blo Beaver'!$R$8:$R$16</c:f>
              <c:numCache>
                <c:formatCode>0.00</c:formatCode>
                <c:ptCount val="9"/>
                <c:pt idx="0">
                  <c:v>7.84</c:v>
                </c:pt>
                <c:pt idx="1">
                  <c:v>7.8</c:v>
                </c:pt>
                <c:pt idx="2">
                  <c:v>7.72</c:v>
                </c:pt>
                <c:pt idx="3">
                  <c:v>7.42</c:v>
                </c:pt>
                <c:pt idx="4">
                  <c:v>7.34</c:v>
                </c:pt>
                <c:pt idx="5">
                  <c:v>7.47</c:v>
                </c:pt>
                <c:pt idx="6">
                  <c:v>7.43</c:v>
                </c:pt>
                <c:pt idx="7">
                  <c:v>7.47</c:v>
                </c:pt>
                <c:pt idx="8">
                  <c:v>7.47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B0C-4A70-B6D4-A01F075E6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2169992"/>
        <c:axId val="542170648"/>
      </c:scatterChart>
      <c:valAx>
        <c:axId val="542169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F800]dddd\,\ mmmm\ dd\,\ 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170648"/>
        <c:crosses val="autoZero"/>
        <c:crossBetween val="midCat"/>
      </c:valAx>
      <c:valAx>
        <c:axId val="542170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1699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-0.37062029746281722"/>
                  <c:y val="-0.4287004228638087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val>
            <c:numRef>
              <c:f>'Avgs-HILO-Charts'!$B$10:$P$10</c:f>
              <c:numCache>
                <c:formatCode>0.00</c:formatCode>
                <c:ptCount val="15"/>
                <c:pt idx="0">
                  <c:v>7.6538888888888907</c:v>
                </c:pt>
                <c:pt idx="1">
                  <c:v>7.7511764705882342</c:v>
                </c:pt>
                <c:pt idx="2">
                  <c:v>7.9426666666666668</c:v>
                </c:pt>
                <c:pt idx="3">
                  <c:v>7.8090909090909095</c:v>
                </c:pt>
                <c:pt idx="4">
                  <c:v>7.8072021660649842</c:v>
                </c:pt>
                <c:pt idx="5">
                  <c:v>7.5437499999999993</c:v>
                </c:pt>
                <c:pt idx="6">
                  <c:v>7.4762500000000003</c:v>
                </c:pt>
                <c:pt idx="7">
                  <c:v>7.4856249999999998</c:v>
                </c:pt>
                <c:pt idx="8">
                  <c:v>7.5061904761904774</c:v>
                </c:pt>
                <c:pt idx="9">
                  <c:v>7.6307142857142862</c:v>
                </c:pt>
                <c:pt idx="10">
                  <c:v>7.6260000000000003</c:v>
                </c:pt>
                <c:pt idx="11">
                  <c:v>7.7182352941176475</c:v>
                </c:pt>
                <c:pt idx="12">
                  <c:v>7.6966666666666681</c:v>
                </c:pt>
                <c:pt idx="13">
                  <c:v>7.5190000000000001</c:v>
                </c:pt>
                <c:pt idx="14">
                  <c:v>7.7511764705882342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12-4D01-8835-2B1611E0B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0320624"/>
        <c:axId val="680317016"/>
      </c:lineChart>
      <c:catAx>
        <c:axId val="6803206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0317016"/>
        <c:crosses val="autoZero"/>
        <c:auto val="1"/>
        <c:lblAlgn val="ctr"/>
        <c:lblOffset val="100"/>
        <c:noMultiLvlLbl val="0"/>
      </c:catAx>
      <c:valAx>
        <c:axId val="680317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0320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TDS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-0.34941010498687658"/>
                  <c:y val="-0.1306780402449693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val>
            <c:numRef>
              <c:f>'Avgs-HILO-Charts'!$B$14:$P$14</c:f>
              <c:numCache>
                <c:formatCode>0</c:formatCode>
                <c:ptCount val="15"/>
                <c:pt idx="0">
                  <c:v>347.00000000000006</c:v>
                </c:pt>
                <c:pt idx="1">
                  <c:v>327.75294117647059</c:v>
                </c:pt>
                <c:pt idx="2">
                  <c:v>258</c:v>
                </c:pt>
                <c:pt idx="3">
                  <c:v>326.89090909090908</c:v>
                </c:pt>
                <c:pt idx="4">
                  <c:v>357.21173285198546</c:v>
                </c:pt>
                <c:pt idx="5">
                  <c:v>404.70624999999995</c:v>
                </c:pt>
                <c:pt idx="6">
                  <c:v>398.125</c:v>
                </c:pt>
                <c:pt idx="7">
                  <c:v>396.09374999999994</c:v>
                </c:pt>
                <c:pt idx="8">
                  <c:v>395.63333333333338</c:v>
                </c:pt>
                <c:pt idx="9">
                  <c:v>376.25714285714287</c:v>
                </c:pt>
                <c:pt idx="10">
                  <c:v>384.12</c:v>
                </c:pt>
                <c:pt idx="11">
                  <c:v>354.55999999999995</c:v>
                </c:pt>
                <c:pt idx="12">
                  <c:v>327.88888888888891</c:v>
                </c:pt>
                <c:pt idx="13">
                  <c:v>372.53000000000003</c:v>
                </c:pt>
                <c:pt idx="14">
                  <c:v>327.75294117647059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7B-4534-B345-F49D8EB31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8472616"/>
        <c:axId val="678475240"/>
      </c:lineChart>
      <c:catAx>
        <c:axId val="6784726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8475240"/>
        <c:crosses val="autoZero"/>
        <c:auto val="1"/>
        <c:lblAlgn val="ctr"/>
        <c:lblOffset val="100"/>
        <c:noMultiLvlLbl val="0"/>
      </c:catAx>
      <c:valAx>
        <c:axId val="678475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8472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pH vs</a:t>
            </a:r>
            <a:r>
              <a:rPr lang="en-US" baseline="0"/>
              <a:t> Date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-0.23649803149606299"/>
                  <c:y val="-8.712452610090405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'Sandy Bch'!$A$8:$A$73</c:f>
              <c:numCache>
                <c:formatCode>[$-F800]dddd\,\ mmmm\ dd\,\ yyyy</c:formatCode>
                <c:ptCount val="66"/>
                <c:pt idx="0">
                  <c:v>42869</c:v>
                </c:pt>
                <c:pt idx="1">
                  <c:v>42869</c:v>
                </c:pt>
                <c:pt idx="2">
                  <c:v>42876</c:v>
                </c:pt>
                <c:pt idx="3">
                  <c:v>42890</c:v>
                </c:pt>
                <c:pt idx="4">
                  <c:v>42896</c:v>
                </c:pt>
                <c:pt idx="5">
                  <c:v>42910</c:v>
                </c:pt>
                <c:pt idx="6">
                  <c:v>42933</c:v>
                </c:pt>
                <c:pt idx="7">
                  <c:v>42936</c:v>
                </c:pt>
                <c:pt idx="8">
                  <c:v>42946</c:v>
                </c:pt>
                <c:pt idx="9">
                  <c:v>42952</c:v>
                </c:pt>
                <c:pt idx="10">
                  <c:v>42961</c:v>
                </c:pt>
                <c:pt idx="11">
                  <c:v>42967</c:v>
                </c:pt>
                <c:pt idx="12">
                  <c:v>42975</c:v>
                </c:pt>
                <c:pt idx="13">
                  <c:v>42980</c:v>
                </c:pt>
                <c:pt idx="14">
                  <c:v>42994</c:v>
                </c:pt>
                <c:pt idx="15">
                  <c:v>43248</c:v>
                </c:pt>
                <c:pt idx="16">
                  <c:v>43303</c:v>
                </c:pt>
                <c:pt idx="17">
                  <c:v>43348</c:v>
                </c:pt>
                <c:pt idx="18">
                  <c:v>43376</c:v>
                </c:pt>
                <c:pt idx="19">
                  <c:v>43389</c:v>
                </c:pt>
              </c:numCache>
            </c:numRef>
          </c:xVal>
          <c:yVal>
            <c:numRef>
              <c:f>'Sandy Bch'!$R$8:$R$73</c:f>
              <c:numCache>
                <c:formatCode>0.00</c:formatCode>
                <c:ptCount val="66"/>
                <c:pt idx="0">
                  <c:v>8.3000000000000007</c:v>
                </c:pt>
                <c:pt idx="1">
                  <c:v>8.34</c:v>
                </c:pt>
                <c:pt idx="2">
                  <c:v>8.2100000000000009</c:v>
                </c:pt>
                <c:pt idx="3" formatCode="General">
                  <c:v>8.15</c:v>
                </c:pt>
                <c:pt idx="4" formatCode="General">
                  <c:v>8.09</c:v>
                </c:pt>
                <c:pt idx="5" formatCode="General">
                  <c:v>7.97</c:v>
                </c:pt>
                <c:pt idx="6">
                  <c:v>7.93</c:v>
                </c:pt>
                <c:pt idx="7">
                  <c:v>7.85</c:v>
                </c:pt>
                <c:pt idx="8">
                  <c:v>7.95</c:v>
                </c:pt>
                <c:pt idx="9" formatCode="General">
                  <c:v>7.62</c:v>
                </c:pt>
                <c:pt idx="10">
                  <c:v>7.68</c:v>
                </c:pt>
                <c:pt idx="11">
                  <c:v>7.71</c:v>
                </c:pt>
                <c:pt idx="12">
                  <c:v>7.73</c:v>
                </c:pt>
                <c:pt idx="13">
                  <c:v>7.91</c:v>
                </c:pt>
                <c:pt idx="14">
                  <c:v>7.7</c:v>
                </c:pt>
                <c:pt idx="15">
                  <c:v>7.71</c:v>
                </c:pt>
                <c:pt idx="16" formatCode="General">
                  <c:v>7.57</c:v>
                </c:pt>
                <c:pt idx="17">
                  <c:v>7.15</c:v>
                </c:pt>
                <c:pt idx="18">
                  <c:v>7.01</c:v>
                </c:pt>
                <c:pt idx="19">
                  <c:v>7.66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B8C-4B2F-8F6C-E70DCC86B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263776"/>
        <c:axId val="189258528"/>
      </c:scatterChart>
      <c:valAx>
        <c:axId val="189263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F800]dddd\,\ mmmm\ dd\,\ 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258528"/>
        <c:crosses val="autoZero"/>
        <c:crossBetween val="midCat"/>
      </c:valAx>
      <c:valAx>
        <c:axId val="1892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2637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E. coli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-0.35366469816272961"/>
                  <c:y val="-0.227687007874015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val>
            <c:numRef>
              <c:f>'Avgs-HILO-Charts'!$B$18:$P$18</c:f>
              <c:numCache>
                <c:formatCode>0.0</c:formatCode>
                <c:ptCount val="15"/>
                <c:pt idx="0">
                  <c:v>197.99999999999997</c:v>
                </c:pt>
                <c:pt idx="1">
                  <c:v>223.78750000000002</c:v>
                </c:pt>
                <c:pt idx="2">
                  <c:v>247.11111111111117</c:v>
                </c:pt>
                <c:pt idx="3">
                  <c:v>235.30666666666664</c:v>
                </c:pt>
                <c:pt idx="4">
                  <c:v>310.36956521739131</c:v>
                </c:pt>
                <c:pt idx="5">
                  <c:v>318.43333333333339</c:v>
                </c:pt>
                <c:pt idx="6">
                  <c:v>354.10666666666663</c:v>
                </c:pt>
                <c:pt idx="7">
                  <c:v>497.75333333333333</c:v>
                </c:pt>
                <c:pt idx="8">
                  <c:v>446.45263157894732</c:v>
                </c:pt>
                <c:pt idx="9">
                  <c:v>383.8428571428571</c:v>
                </c:pt>
                <c:pt idx="10">
                  <c:v>443.62857142857138</c:v>
                </c:pt>
                <c:pt idx="11">
                  <c:v>519.58509803921527</c:v>
                </c:pt>
                <c:pt idx="12">
                  <c:v>662.70585858585787</c:v>
                </c:pt>
                <c:pt idx="13">
                  <c:v>764.26208754208665</c:v>
                </c:pt>
                <c:pt idx="14">
                  <c:v>223.78750000000002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2C-4C01-83EA-978A1E619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7836416"/>
        <c:axId val="692277976"/>
      </c:lineChart>
      <c:catAx>
        <c:axId val="6878364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2277976"/>
        <c:crosses val="autoZero"/>
        <c:auto val="1"/>
        <c:lblAlgn val="ctr"/>
        <c:lblOffset val="100"/>
        <c:noMultiLvlLbl val="0"/>
      </c:catAx>
      <c:valAx>
        <c:axId val="692277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7836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Turbidity</a:t>
            </a:r>
          </a:p>
        </c:rich>
      </c:tx>
      <c:layout>
        <c:manualLayout>
          <c:xMode val="edge"/>
          <c:yMode val="edge"/>
          <c:x val="0.43562489063867016"/>
          <c:y val="4.62962962962962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-0.37546478565179348"/>
                  <c:y val="-0.14005796150481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val>
            <c:numRef>
              <c:f>'Avgs-HILO-Charts'!$B$22:$P$22</c:f>
              <c:numCache>
                <c:formatCode>0.0</c:formatCode>
                <c:ptCount val="15"/>
                <c:pt idx="0">
                  <c:v>197.98272727272726</c:v>
                </c:pt>
                <c:pt idx="1">
                  <c:v>224.22333333333333</c:v>
                </c:pt>
                <c:pt idx="2">
                  <c:v>199.4</c:v>
                </c:pt>
                <c:pt idx="3">
                  <c:v>247.875</c:v>
                </c:pt>
                <c:pt idx="4">
                  <c:v>108.00484468509548</c:v>
                </c:pt>
                <c:pt idx="5">
                  <c:v>146.46250000000001</c:v>
                </c:pt>
                <c:pt idx="6">
                  <c:v>136.42222222222225</c:v>
                </c:pt>
                <c:pt idx="7">
                  <c:v>143.93333333333334</c:v>
                </c:pt>
                <c:pt idx="8">
                  <c:v>152.11818181818182</c:v>
                </c:pt>
                <c:pt idx="9">
                  <c:v>262.5</c:v>
                </c:pt>
                <c:pt idx="10">
                  <c:v>190.10124999999999</c:v>
                </c:pt>
                <c:pt idx="11">
                  <c:v>156.42583333333337</c:v>
                </c:pt>
                <c:pt idx="12">
                  <c:v>168.16727272727277</c:v>
                </c:pt>
                <c:pt idx="13">
                  <c:v>142.15101010101014</c:v>
                </c:pt>
                <c:pt idx="14">
                  <c:v>224.22333333333333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E-4F45-8962-EC89252E8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9324728"/>
        <c:axId val="689325056"/>
      </c:lineChart>
      <c:catAx>
        <c:axId val="6893247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9325056"/>
        <c:crosses val="autoZero"/>
        <c:auto val="1"/>
        <c:lblAlgn val="ctr"/>
        <c:lblOffset val="100"/>
        <c:noMultiLvlLbl val="0"/>
      </c:catAx>
      <c:valAx>
        <c:axId val="689325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9324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D.O.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-0.3539536307961505"/>
                  <c:y val="-0.348186424613589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val>
            <c:numRef>
              <c:f>'Avgs-HILO-Charts'!$B$6:$P$6</c:f>
              <c:numCache>
                <c:formatCode>0.0</c:formatCode>
                <c:ptCount val="15"/>
                <c:pt idx="0">
                  <c:v>8.7722222222222204</c:v>
                </c:pt>
                <c:pt idx="1">
                  <c:v>9.1235294117647054</c:v>
                </c:pt>
                <c:pt idx="2">
                  <c:v>8.7466666666666661</c:v>
                </c:pt>
                <c:pt idx="3">
                  <c:v>8.7000000000000011</c:v>
                </c:pt>
                <c:pt idx="4">
                  <c:v>9.2189624329159088</c:v>
                </c:pt>
                <c:pt idx="5">
                  <c:v>9.25</c:v>
                </c:pt>
                <c:pt idx="6">
                  <c:v>8.3812499999999996</c:v>
                </c:pt>
                <c:pt idx="7">
                  <c:v>8.2687500000000007</c:v>
                </c:pt>
                <c:pt idx="8">
                  <c:v>8.7714285714285705</c:v>
                </c:pt>
                <c:pt idx="9">
                  <c:v>8.6285714285714281</c:v>
                </c:pt>
                <c:pt idx="10">
                  <c:v>8.129999999999999</c:v>
                </c:pt>
                <c:pt idx="11">
                  <c:v>8.4235294117647044</c:v>
                </c:pt>
                <c:pt idx="12">
                  <c:v>7.8555555555555543</c:v>
                </c:pt>
                <c:pt idx="13">
                  <c:v>8.629999999999999</c:v>
                </c:pt>
                <c:pt idx="14">
                  <c:v>9.1235294117647054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A1-4FC0-B3CB-F8DB4E464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1132992"/>
        <c:axId val="691131024"/>
      </c:lineChart>
      <c:catAx>
        <c:axId val="6911329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1131024"/>
        <c:crosses val="autoZero"/>
        <c:auto val="1"/>
        <c:lblAlgn val="ctr"/>
        <c:lblOffset val="100"/>
        <c:noMultiLvlLbl val="0"/>
      </c:catAx>
      <c:valAx>
        <c:axId val="6911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1132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pH vs Date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-0.310491386868327"/>
                  <c:y val="-4.553988043161271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'Main St.'!$A$9:$A$41</c:f>
              <c:numCache>
                <c:formatCode>[$-F800]dddd\,\ mmmm\ dd\,\ yyyy</c:formatCode>
                <c:ptCount val="33"/>
                <c:pt idx="0">
                  <c:v>42890</c:v>
                </c:pt>
                <c:pt idx="1">
                  <c:v>42896</c:v>
                </c:pt>
                <c:pt idx="2">
                  <c:v>42910</c:v>
                </c:pt>
                <c:pt idx="3">
                  <c:v>42939</c:v>
                </c:pt>
                <c:pt idx="4">
                  <c:v>42946</c:v>
                </c:pt>
                <c:pt idx="5">
                  <c:v>42952</c:v>
                </c:pt>
                <c:pt idx="6">
                  <c:v>42961</c:v>
                </c:pt>
                <c:pt idx="7">
                  <c:v>42967</c:v>
                </c:pt>
                <c:pt idx="8">
                  <c:v>42975</c:v>
                </c:pt>
                <c:pt idx="9">
                  <c:v>42980</c:v>
                </c:pt>
                <c:pt idx="10">
                  <c:v>42994</c:v>
                </c:pt>
                <c:pt idx="11">
                  <c:v>43015</c:v>
                </c:pt>
                <c:pt idx="12">
                  <c:v>43015</c:v>
                </c:pt>
                <c:pt idx="13">
                  <c:v>43303</c:v>
                </c:pt>
                <c:pt idx="14">
                  <c:v>43348</c:v>
                </c:pt>
              </c:numCache>
            </c:numRef>
          </c:xVal>
          <c:yVal>
            <c:numRef>
              <c:f>'Main St.'!$R$9:$R$41</c:f>
              <c:numCache>
                <c:formatCode>General</c:formatCode>
                <c:ptCount val="33"/>
                <c:pt idx="0">
                  <c:v>8.02</c:v>
                </c:pt>
                <c:pt idx="1">
                  <c:v>8.0500000000000007</c:v>
                </c:pt>
                <c:pt idx="2">
                  <c:v>7.91</c:v>
                </c:pt>
                <c:pt idx="3" formatCode="0.00">
                  <c:v>7.87</c:v>
                </c:pt>
                <c:pt idx="4" formatCode="0.00">
                  <c:v>7.88</c:v>
                </c:pt>
                <c:pt idx="5">
                  <c:v>7.59</c:v>
                </c:pt>
                <c:pt idx="6" formatCode="0.00">
                  <c:v>7.72</c:v>
                </c:pt>
                <c:pt idx="7" formatCode="0.00">
                  <c:v>7.71</c:v>
                </c:pt>
                <c:pt idx="8" formatCode="0.00">
                  <c:v>7.63</c:v>
                </c:pt>
                <c:pt idx="9" formatCode="0.00">
                  <c:v>7.83</c:v>
                </c:pt>
                <c:pt idx="10" formatCode="0.00">
                  <c:v>7.69</c:v>
                </c:pt>
                <c:pt idx="12" formatCode="0.00">
                  <c:v>7.39</c:v>
                </c:pt>
                <c:pt idx="13">
                  <c:v>7.4</c:v>
                </c:pt>
                <c:pt idx="14" formatCode="0.00">
                  <c:v>7.14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C6-4F7F-A84D-98056993B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220672"/>
        <c:axId val="483221000"/>
      </c:scatterChart>
      <c:valAx>
        <c:axId val="483220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F800]dddd\,\ mmmm\ dd\,\ 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221000"/>
        <c:crosses val="autoZero"/>
        <c:crossBetween val="midCat"/>
      </c:valAx>
      <c:valAx>
        <c:axId val="483221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220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pH vs Date</a:t>
            </a:r>
          </a:p>
        </c:rich>
      </c:tx>
      <c:layout>
        <c:manualLayout>
          <c:xMode val="edge"/>
          <c:yMode val="edge"/>
          <c:x val="0.44555677177124153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4535345093036557E-2"/>
          <c:y val="0.17171296296296298"/>
          <c:w val="0.82044756073827374"/>
          <c:h val="0.7208876494604841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-0.15865882796040628"/>
                  <c:y val="-0.2216225575969670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Otter!$A$156:$A$840</c:f>
              <c:numCache>
                <c:formatCode>[$-F800]dddd\,\ mmmm\ dd\,\ yyyy</c:formatCode>
                <c:ptCount val="685"/>
                <c:pt idx="0">
                  <c:v>42851</c:v>
                </c:pt>
                <c:pt idx="1">
                  <c:v>42851</c:v>
                </c:pt>
                <c:pt idx="2">
                  <c:v>42852</c:v>
                </c:pt>
                <c:pt idx="3">
                  <c:v>42852</c:v>
                </c:pt>
                <c:pt idx="4">
                  <c:v>42853</c:v>
                </c:pt>
                <c:pt idx="5">
                  <c:v>42854</c:v>
                </c:pt>
                <c:pt idx="6">
                  <c:v>42854</c:v>
                </c:pt>
                <c:pt idx="7">
                  <c:v>42854</c:v>
                </c:pt>
                <c:pt idx="8">
                  <c:v>42855</c:v>
                </c:pt>
                <c:pt idx="9">
                  <c:v>42855</c:v>
                </c:pt>
                <c:pt idx="10">
                  <c:v>42855</c:v>
                </c:pt>
                <c:pt idx="11">
                  <c:v>42856</c:v>
                </c:pt>
                <c:pt idx="12">
                  <c:v>42856</c:v>
                </c:pt>
                <c:pt idx="13">
                  <c:v>42856</c:v>
                </c:pt>
                <c:pt idx="14">
                  <c:v>42857</c:v>
                </c:pt>
                <c:pt idx="15">
                  <c:v>42857</c:v>
                </c:pt>
                <c:pt idx="16">
                  <c:v>42857</c:v>
                </c:pt>
                <c:pt idx="17">
                  <c:v>42858</c:v>
                </c:pt>
                <c:pt idx="18">
                  <c:v>42858</c:v>
                </c:pt>
                <c:pt idx="19">
                  <c:v>42858</c:v>
                </c:pt>
                <c:pt idx="20">
                  <c:v>42859</c:v>
                </c:pt>
                <c:pt idx="21">
                  <c:v>42859</c:v>
                </c:pt>
                <c:pt idx="22">
                  <c:v>42859</c:v>
                </c:pt>
                <c:pt idx="23">
                  <c:v>42860</c:v>
                </c:pt>
                <c:pt idx="24">
                  <c:v>42860</c:v>
                </c:pt>
                <c:pt idx="25">
                  <c:v>42860</c:v>
                </c:pt>
                <c:pt idx="26">
                  <c:v>42861</c:v>
                </c:pt>
                <c:pt idx="27">
                  <c:v>42861</c:v>
                </c:pt>
                <c:pt idx="28">
                  <c:v>42862</c:v>
                </c:pt>
                <c:pt idx="29">
                  <c:v>42862</c:v>
                </c:pt>
                <c:pt idx="30">
                  <c:v>42862</c:v>
                </c:pt>
                <c:pt idx="31">
                  <c:v>42863</c:v>
                </c:pt>
                <c:pt idx="32">
                  <c:v>42863</c:v>
                </c:pt>
                <c:pt idx="33">
                  <c:v>42863</c:v>
                </c:pt>
                <c:pt idx="34">
                  <c:v>42864</c:v>
                </c:pt>
                <c:pt idx="35">
                  <c:v>42864</c:v>
                </c:pt>
                <c:pt idx="36">
                  <c:v>42864</c:v>
                </c:pt>
                <c:pt idx="37">
                  <c:v>42865</c:v>
                </c:pt>
                <c:pt idx="38">
                  <c:v>42865</c:v>
                </c:pt>
                <c:pt idx="39">
                  <c:v>42866</c:v>
                </c:pt>
                <c:pt idx="40">
                  <c:v>42867</c:v>
                </c:pt>
                <c:pt idx="41">
                  <c:v>42867</c:v>
                </c:pt>
                <c:pt idx="42">
                  <c:v>42868</c:v>
                </c:pt>
                <c:pt idx="43">
                  <c:v>42868</c:v>
                </c:pt>
                <c:pt idx="44">
                  <c:v>42868</c:v>
                </c:pt>
                <c:pt idx="45">
                  <c:v>42869</c:v>
                </c:pt>
                <c:pt idx="46">
                  <c:v>42869</c:v>
                </c:pt>
                <c:pt idx="47">
                  <c:v>42869</c:v>
                </c:pt>
                <c:pt idx="48">
                  <c:v>42870</c:v>
                </c:pt>
                <c:pt idx="49">
                  <c:v>42870</c:v>
                </c:pt>
                <c:pt idx="50">
                  <c:v>42871</c:v>
                </c:pt>
                <c:pt idx="51">
                  <c:v>42871</c:v>
                </c:pt>
                <c:pt idx="52">
                  <c:v>42872</c:v>
                </c:pt>
                <c:pt idx="53">
                  <c:v>42872</c:v>
                </c:pt>
                <c:pt idx="54">
                  <c:v>42873</c:v>
                </c:pt>
                <c:pt idx="55">
                  <c:v>42873</c:v>
                </c:pt>
                <c:pt idx="56">
                  <c:v>42874</c:v>
                </c:pt>
                <c:pt idx="57">
                  <c:v>42874</c:v>
                </c:pt>
                <c:pt idx="58">
                  <c:v>42874</c:v>
                </c:pt>
                <c:pt idx="59">
                  <c:v>42875</c:v>
                </c:pt>
                <c:pt idx="60">
                  <c:v>42875</c:v>
                </c:pt>
                <c:pt idx="61">
                  <c:v>42875</c:v>
                </c:pt>
                <c:pt idx="62">
                  <c:v>42876</c:v>
                </c:pt>
                <c:pt idx="63">
                  <c:v>42876</c:v>
                </c:pt>
                <c:pt idx="64">
                  <c:v>42876</c:v>
                </c:pt>
                <c:pt idx="65">
                  <c:v>42877</c:v>
                </c:pt>
                <c:pt idx="66">
                  <c:v>42877</c:v>
                </c:pt>
                <c:pt idx="67">
                  <c:v>42878</c:v>
                </c:pt>
                <c:pt idx="68">
                  <c:v>42879</c:v>
                </c:pt>
                <c:pt idx="69">
                  <c:v>42879</c:v>
                </c:pt>
                <c:pt idx="70">
                  <c:v>42879</c:v>
                </c:pt>
                <c:pt idx="71">
                  <c:v>42880</c:v>
                </c:pt>
                <c:pt idx="72">
                  <c:v>42880</c:v>
                </c:pt>
                <c:pt idx="73">
                  <c:v>42881</c:v>
                </c:pt>
                <c:pt idx="74">
                  <c:v>42881</c:v>
                </c:pt>
                <c:pt idx="75">
                  <c:v>42882</c:v>
                </c:pt>
                <c:pt idx="76">
                  <c:v>42882</c:v>
                </c:pt>
                <c:pt idx="77">
                  <c:v>42883</c:v>
                </c:pt>
                <c:pt idx="78">
                  <c:v>42883</c:v>
                </c:pt>
                <c:pt idx="79">
                  <c:v>42883</c:v>
                </c:pt>
                <c:pt idx="80">
                  <c:v>42884</c:v>
                </c:pt>
                <c:pt idx="81">
                  <c:v>42886</c:v>
                </c:pt>
                <c:pt idx="82">
                  <c:v>42887</c:v>
                </c:pt>
                <c:pt idx="83">
                  <c:v>42887</c:v>
                </c:pt>
                <c:pt idx="84">
                  <c:v>42887</c:v>
                </c:pt>
                <c:pt idx="85">
                  <c:v>42888</c:v>
                </c:pt>
                <c:pt idx="86">
                  <c:v>42888</c:v>
                </c:pt>
                <c:pt idx="87">
                  <c:v>42888</c:v>
                </c:pt>
                <c:pt idx="88">
                  <c:v>42889</c:v>
                </c:pt>
                <c:pt idx="89">
                  <c:v>42889</c:v>
                </c:pt>
                <c:pt idx="90">
                  <c:v>42890</c:v>
                </c:pt>
                <c:pt idx="91">
                  <c:v>42890</c:v>
                </c:pt>
                <c:pt idx="92">
                  <c:v>42890</c:v>
                </c:pt>
                <c:pt idx="93">
                  <c:v>42891</c:v>
                </c:pt>
                <c:pt idx="94">
                  <c:v>42891</c:v>
                </c:pt>
                <c:pt idx="95">
                  <c:v>42891</c:v>
                </c:pt>
                <c:pt idx="96">
                  <c:v>42892</c:v>
                </c:pt>
                <c:pt idx="97">
                  <c:v>42892</c:v>
                </c:pt>
                <c:pt idx="98">
                  <c:v>42892</c:v>
                </c:pt>
                <c:pt idx="99">
                  <c:v>42893</c:v>
                </c:pt>
                <c:pt idx="100">
                  <c:v>42893</c:v>
                </c:pt>
                <c:pt idx="101">
                  <c:v>42893</c:v>
                </c:pt>
                <c:pt idx="102">
                  <c:v>42894</c:v>
                </c:pt>
                <c:pt idx="103">
                  <c:v>42894</c:v>
                </c:pt>
                <c:pt idx="104">
                  <c:v>42894</c:v>
                </c:pt>
                <c:pt idx="105">
                  <c:v>42895</c:v>
                </c:pt>
                <c:pt idx="106">
                  <c:v>42895</c:v>
                </c:pt>
                <c:pt idx="107">
                  <c:v>42895</c:v>
                </c:pt>
                <c:pt idx="108">
                  <c:v>42896</c:v>
                </c:pt>
                <c:pt idx="109">
                  <c:v>42896</c:v>
                </c:pt>
                <c:pt idx="110">
                  <c:v>42897</c:v>
                </c:pt>
                <c:pt idx="111">
                  <c:v>42897</c:v>
                </c:pt>
                <c:pt idx="112">
                  <c:v>42897</c:v>
                </c:pt>
                <c:pt idx="113">
                  <c:v>42898</c:v>
                </c:pt>
                <c:pt idx="114">
                  <c:v>42899</c:v>
                </c:pt>
                <c:pt idx="115">
                  <c:v>42899</c:v>
                </c:pt>
                <c:pt idx="116">
                  <c:v>42899</c:v>
                </c:pt>
                <c:pt idx="117">
                  <c:v>42900</c:v>
                </c:pt>
                <c:pt idx="118">
                  <c:v>42900</c:v>
                </c:pt>
                <c:pt idx="119">
                  <c:v>42900</c:v>
                </c:pt>
                <c:pt idx="120">
                  <c:v>42901</c:v>
                </c:pt>
                <c:pt idx="121">
                  <c:v>42901</c:v>
                </c:pt>
                <c:pt idx="122">
                  <c:v>42901</c:v>
                </c:pt>
                <c:pt idx="123">
                  <c:v>42902</c:v>
                </c:pt>
                <c:pt idx="124">
                  <c:v>42902</c:v>
                </c:pt>
                <c:pt idx="125">
                  <c:v>42902</c:v>
                </c:pt>
                <c:pt idx="126">
                  <c:v>42903</c:v>
                </c:pt>
                <c:pt idx="127">
                  <c:v>42903</c:v>
                </c:pt>
                <c:pt idx="128">
                  <c:v>42904</c:v>
                </c:pt>
                <c:pt idx="129">
                  <c:v>42904</c:v>
                </c:pt>
                <c:pt idx="130">
                  <c:v>42904</c:v>
                </c:pt>
                <c:pt idx="131">
                  <c:v>42905</c:v>
                </c:pt>
                <c:pt idx="132">
                  <c:v>42905</c:v>
                </c:pt>
                <c:pt idx="133">
                  <c:v>42905</c:v>
                </c:pt>
                <c:pt idx="134">
                  <c:v>42906</c:v>
                </c:pt>
                <c:pt idx="135">
                  <c:v>42906</c:v>
                </c:pt>
                <c:pt idx="136">
                  <c:v>42907</c:v>
                </c:pt>
                <c:pt idx="137">
                  <c:v>42907</c:v>
                </c:pt>
                <c:pt idx="138">
                  <c:v>42908</c:v>
                </c:pt>
                <c:pt idx="139">
                  <c:v>42908</c:v>
                </c:pt>
                <c:pt idx="140">
                  <c:v>42909</c:v>
                </c:pt>
                <c:pt idx="141">
                  <c:v>42909</c:v>
                </c:pt>
                <c:pt idx="142">
                  <c:v>42910</c:v>
                </c:pt>
                <c:pt idx="143">
                  <c:v>42910</c:v>
                </c:pt>
                <c:pt idx="144">
                  <c:v>42910</c:v>
                </c:pt>
                <c:pt idx="145">
                  <c:v>42911</c:v>
                </c:pt>
                <c:pt idx="146">
                  <c:v>42911</c:v>
                </c:pt>
                <c:pt idx="147">
                  <c:v>42911</c:v>
                </c:pt>
                <c:pt idx="148">
                  <c:v>42912</c:v>
                </c:pt>
                <c:pt idx="149">
                  <c:v>42912</c:v>
                </c:pt>
                <c:pt idx="150">
                  <c:v>42912</c:v>
                </c:pt>
                <c:pt idx="151">
                  <c:v>42913</c:v>
                </c:pt>
                <c:pt idx="152">
                  <c:v>42913</c:v>
                </c:pt>
                <c:pt idx="153">
                  <c:v>42913</c:v>
                </c:pt>
                <c:pt idx="154">
                  <c:v>42914</c:v>
                </c:pt>
                <c:pt idx="155">
                  <c:v>42914</c:v>
                </c:pt>
                <c:pt idx="156">
                  <c:v>42916</c:v>
                </c:pt>
                <c:pt idx="157">
                  <c:v>42916</c:v>
                </c:pt>
                <c:pt idx="158">
                  <c:v>42916</c:v>
                </c:pt>
                <c:pt idx="159">
                  <c:v>42917</c:v>
                </c:pt>
                <c:pt idx="160">
                  <c:v>42917</c:v>
                </c:pt>
                <c:pt idx="161">
                  <c:v>42918</c:v>
                </c:pt>
                <c:pt idx="162">
                  <c:v>42918</c:v>
                </c:pt>
                <c:pt idx="163">
                  <c:v>42919</c:v>
                </c:pt>
                <c:pt idx="164">
                  <c:v>42919</c:v>
                </c:pt>
                <c:pt idx="165">
                  <c:v>42920</c:v>
                </c:pt>
                <c:pt idx="166">
                  <c:v>42921</c:v>
                </c:pt>
                <c:pt idx="167">
                  <c:v>42921</c:v>
                </c:pt>
                <c:pt idx="168">
                  <c:v>42922</c:v>
                </c:pt>
                <c:pt idx="169">
                  <c:v>42922</c:v>
                </c:pt>
                <c:pt idx="170">
                  <c:v>42922</c:v>
                </c:pt>
                <c:pt idx="171">
                  <c:v>42923</c:v>
                </c:pt>
                <c:pt idx="172">
                  <c:v>42924</c:v>
                </c:pt>
                <c:pt idx="173">
                  <c:v>42924</c:v>
                </c:pt>
                <c:pt idx="174">
                  <c:v>42925</c:v>
                </c:pt>
                <c:pt idx="175">
                  <c:v>42925</c:v>
                </c:pt>
                <c:pt idx="176">
                  <c:v>42925</c:v>
                </c:pt>
                <c:pt idx="177">
                  <c:v>42926</c:v>
                </c:pt>
                <c:pt idx="178">
                  <c:v>42926</c:v>
                </c:pt>
                <c:pt idx="179">
                  <c:v>42927</c:v>
                </c:pt>
                <c:pt idx="180">
                  <c:v>42927</c:v>
                </c:pt>
                <c:pt idx="181">
                  <c:v>42928</c:v>
                </c:pt>
                <c:pt idx="182">
                  <c:v>42928</c:v>
                </c:pt>
                <c:pt idx="183">
                  <c:v>42929</c:v>
                </c:pt>
                <c:pt idx="184">
                  <c:v>42930</c:v>
                </c:pt>
                <c:pt idx="185">
                  <c:v>42930</c:v>
                </c:pt>
                <c:pt idx="186">
                  <c:v>42931</c:v>
                </c:pt>
                <c:pt idx="187">
                  <c:v>42931</c:v>
                </c:pt>
                <c:pt idx="188">
                  <c:v>42932</c:v>
                </c:pt>
                <c:pt idx="189">
                  <c:v>42932</c:v>
                </c:pt>
                <c:pt idx="190">
                  <c:v>42933</c:v>
                </c:pt>
                <c:pt idx="191">
                  <c:v>42934</c:v>
                </c:pt>
                <c:pt idx="192">
                  <c:v>42934</c:v>
                </c:pt>
                <c:pt idx="193">
                  <c:v>42935</c:v>
                </c:pt>
                <c:pt idx="194">
                  <c:v>42935</c:v>
                </c:pt>
                <c:pt idx="195">
                  <c:v>42936</c:v>
                </c:pt>
                <c:pt idx="196">
                  <c:v>42937</c:v>
                </c:pt>
                <c:pt idx="197">
                  <c:v>42938</c:v>
                </c:pt>
                <c:pt idx="198">
                  <c:v>42938</c:v>
                </c:pt>
                <c:pt idx="199">
                  <c:v>42938</c:v>
                </c:pt>
                <c:pt idx="200">
                  <c:v>42939</c:v>
                </c:pt>
                <c:pt idx="201">
                  <c:v>42939</c:v>
                </c:pt>
                <c:pt idx="202">
                  <c:v>42940</c:v>
                </c:pt>
                <c:pt idx="203">
                  <c:v>42940</c:v>
                </c:pt>
                <c:pt idx="204">
                  <c:v>42940</c:v>
                </c:pt>
                <c:pt idx="205">
                  <c:v>42941</c:v>
                </c:pt>
                <c:pt idx="206">
                  <c:v>42941</c:v>
                </c:pt>
                <c:pt idx="207">
                  <c:v>42942</c:v>
                </c:pt>
                <c:pt idx="208">
                  <c:v>42942</c:v>
                </c:pt>
                <c:pt idx="209">
                  <c:v>42942</c:v>
                </c:pt>
                <c:pt idx="210">
                  <c:v>42943</c:v>
                </c:pt>
                <c:pt idx="211">
                  <c:v>42943</c:v>
                </c:pt>
                <c:pt idx="212">
                  <c:v>42944</c:v>
                </c:pt>
                <c:pt idx="213">
                  <c:v>42944</c:v>
                </c:pt>
                <c:pt idx="214">
                  <c:v>42945</c:v>
                </c:pt>
                <c:pt idx="215">
                  <c:v>42945</c:v>
                </c:pt>
                <c:pt idx="216">
                  <c:v>42946</c:v>
                </c:pt>
                <c:pt idx="217">
                  <c:v>42947</c:v>
                </c:pt>
                <c:pt idx="218">
                  <c:v>42947</c:v>
                </c:pt>
                <c:pt idx="219">
                  <c:v>42948</c:v>
                </c:pt>
                <c:pt idx="220">
                  <c:v>42948</c:v>
                </c:pt>
                <c:pt idx="221">
                  <c:v>42949</c:v>
                </c:pt>
                <c:pt idx="222">
                  <c:v>42949</c:v>
                </c:pt>
                <c:pt idx="223">
                  <c:v>42950</c:v>
                </c:pt>
                <c:pt idx="224">
                  <c:v>42950</c:v>
                </c:pt>
                <c:pt idx="225">
                  <c:v>42950</c:v>
                </c:pt>
                <c:pt idx="226">
                  <c:v>42950</c:v>
                </c:pt>
                <c:pt idx="227">
                  <c:v>42951</c:v>
                </c:pt>
                <c:pt idx="228">
                  <c:v>42951</c:v>
                </c:pt>
                <c:pt idx="229">
                  <c:v>42952</c:v>
                </c:pt>
                <c:pt idx="230">
                  <c:v>42952</c:v>
                </c:pt>
                <c:pt idx="231">
                  <c:v>42953</c:v>
                </c:pt>
                <c:pt idx="232">
                  <c:v>42953</c:v>
                </c:pt>
                <c:pt idx="233">
                  <c:v>42954</c:v>
                </c:pt>
                <c:pt idx="234">
                  <c:v>42954</c:v>
                </c:pt>
                <c:pt idx="235">
                  <c:v>42955</c:v>
                </c:pt>
                <c:pt idx="236">
                  <c:v>42955</c:v>
                </c:pt>
                <c:pt idx="237">
                  <c:v>42956</c:v>
                </c:pt>
                <c:pt idx="238">
                  <c:v>42956</c:v>
                </c:pt>
                <c:pt idx="239">
                  <c:v>42957</c:v>
                </c:pt>
                <c:pt idx="240">
                  <c:v>42959</c:v>
                </c:pt>
                <c:pt idx="241">
                  <c:v>42959</c:v>
                </c:pt>
                <c:pt idx="242">
                  <c:v>42960</c:v>
                </c:pt>
                <c:pt idx="243">
                  <c:v>42960</c:v>
                </c:pt>
                <c:pt idx="244">
                  <c:v>42961</c:v>
                </c:pt>
                <c:pt idx="245">
                  <c:v>42961</c:v>
                </c:pt>
                <c:pt idx="246">
                  <c:v>42962</c:v>
                </c:pt>
                <c:pt idx="247">
                  <c:v>42962</c:v>
                </c:pt>
                <c:pt idx="248">
                  <c:v>42962</c:v>
                </c:pt>
                <c:pt idx="249">
                  <c:v>42963</c:v>
                </c:pt>
                <c:pt idx="250">
                  <c:v>42963</c:v>
                </c:pt>
                <c:pt idx="251">
                  <c:v>42964</c:v>
                </c:pt>
                <c:pt idx="252">
                  <c:v>42964</c:v>
                </c:pt>
                <c:pt idx="253">
                  <c:v>42965</c:v>
                </c:pt>
                <c:pt idx="254">
                  <c:v>42965</c:v>
                </c:pt>
                <c:pt idx="255">
                  <c:v>42966</c:v>
                </c:pt>
                <c:pt idx="256">
                  <c:v>42966</c:v>
                </c:pt>
                <c:pt idx="257">
                  <c:v>42967</c:v>
                </c:pt>
                <c:pt idx="258">
                  <c:v>42968</c:v>
                </c:pt>
                <c:pt idx="259">
                  <c:v>42968</c:v>
                </c:pt>
                <c:pt idx="260">
                  <c:v>42969</c:v>
                </c:pt>
                <c:pt idx="261">
                  <c:v>42969</c:v>
                </c:pt>
                <c:pt idx="262">
                  <c:v>42972</c:v>
                </c:pt>
                <c:pt idx="263">
                  <c:v>42973</c:v>
                </c:pt>
                <c:pt idx="264">
                  <c:v>42974</c:v>
                </c:pt>
                <c:pt idx="265">
                  <c:v>42975</c:v>
                </c:pt>
                <c:pt idx="266">
                  <c:v>42975</c:v>
                </c:pt>
                <c:pt idx="267">
                  <c:v>42976</c:v>
                </c:pt>
                <c:pt idx="268">
                  <c:v>42976</c:v>
                </c:pt>
                <c:pt idx="269">
                  <c:v>42977</c:v>
                </c:pt>
                <c:pt idx="270">
                  <c:v>42977</c:v>
                </c:pt>
                <c:pt idx="271">
                  <c:v>42978</c:v>
                </c:pt>
                <c:pt idx="272">
                  <c:v>42979</c:v>
                </c:pt>
                <c:pt idx="273">
                  <c:v>42979</c:v>
                </c:pt>
                <c:pt idx="274">
                  <c:v>42980</c:v>
                </c:pt>
                <c:pt idx="275">
                  <c:v>42981</c:v>
                </c:pt>
                <c:pt idx="276">
                  <c:v>42981</c:v>
                </c:pt>
                <c:pt idx="277">
                  <c:v>42982</c:v>
                </c:pt>
                <c:pt idx="278">
                  <c:v>42983</c:v>
                </c:pt>
                <c:pt idx="279">
                  <c:v>42984</c:v>
                </c:pt>
                <c:pt idx="280">
                  <c:v>42984</c:v>
                </c:pt>
                <c:pt idx="281">
                  <c:v>42985</c:v>
                </c:pt>
                <c:pt idx="282">
                  <c:v>42985</c:v>
                </c:pt>
                <c:pt idx="283">
                  <c:v>42986</c:v>
                </c:pt>
                <c:pt idx="284">
                  <c:v>42986</c:v>
                </c:pt>
                <c:pt idx="285">
                  <c:v>42987</c:v>
                </c:pt>
                <c:pt idx="286">
                  <c:v>42988</c:v>
                </c:pt>
                <c:pt idx="287">
                  <c:v>42988</c:v>
                </c:pt>
                <c:pt idx="288">
                  <c:v>42989</c:v>
                </c:pt>
                <c:pt idx="289">
                  <c:v>42989</c:v>
                </c:pt>
                <c:pt idx="290">
                  <c:v>42990</c:v>
                </c:pt>
                <c:pt idx="291">
                  <c:v>42990</c:v>
                </c:pt>
                <c:pt idx="292">
                  <c:v>42991</c:v>
                </c:pt>
                <c:pt idx="293">
                  <c:v>42992</c:v>
                </c:pt>
                <c:pt idx="294">
                  <c:v>42992</c:v>
                </c:pt>
                <c:pt idx="295">
                  <c:v>42993</c:v>
                </c:pt>
                <c:pt idx="296">
                  <c:v>42993</c:v>
                </c:pt>
                <c:pt idx="297">
                  <c:v>42994</c:v>
                </c:pt>
                <c:pt idx="298">
                  <c:v>42994</c:v>
                </c:pt>
                <c:pt idx="299">
                  <c:v>42995</c:v>
                </c:pt>
                <c:pt idx="300">
                  <c:v>42995</c:v>
                </c:pt>
                <c:pt idx="301">
                  <c:v>42996</c:v>
                </c:pt>
                <c:pt idx="302">
                  <c:v>42996</c:v>
                </c:pt>
                <c:pt idx="303">
                  <c:v>42997</c:v>
                </c:pt>
                <c:pt idx="304">
                  <c:v>42997</c:v>
                </c:pt>
                <c:pt idx="305">
                  <c:v>42998</c:v>
                </c:pt>
                <c:pt idx="306">
                  <c:v>42998</c:v>
                </c:pt>
                <c:pt idx="307">
                  <c:v>42999</c:v>
                </c:pt>
                <c:pt idx="308">
                  <c:v>42999</c:v>
                </c:pt>
                <c:pt idx="309">
                  <c:v>43000</c:v>
                </c:pt>
                <c:pt idx="310">
                  <c:v>43000</c:v>
                </c:pt>
                <c:pt idx="311">
                  <c:v>43001</c:v>
                </c:pt>
                <c:pt idx="312">
                  <c:v>43001</c:v>
                </c:pt>
                <c:pt idx="313">
                  <c:v>43002</c:v>
                </c:pt>
                <c:pt idx="314">
                  <c:v>43002</c:v>
                </c:pt>
                <c:pt idx="315">
                  <c:v>43003</c:v>
                </c:pt>
                <c:pt idx="316">
                  <c:v>43004</c:v>
                </c:pt>
                <c:pt idx="317">
                  <c:v>43004</c:v>
                </c:pt>
                <c:pt idx="318">
                  <c:v>43005</c:v>
                </c:pt>
                <c:pt idx="319">
                  <c:v>43006</c:v>
                </c:pt>
                <c:pt idx="320">
                  <c:v>43006</c:v>
                </c:pt>
                <c:pt idx="321">
                  <c:v>43007</c:v>
                </c:pt>
                <c:pt idx="322">
                  <c:v>43007</c:v>
                </c:pt>
                <c:pt idx="323">
                  <c:v>43008</c:v>
                </c:pt>
                <c:pt idx="324">
                  <c:v>43008</c:v>
                </c:pt>
                <c:pt idx="325">
                  <c:v>43009</c:v>
                </c:pt>
                <c:pt idx="326">
                  <c:v>43009</c:v>
                </c:pt>
                <c:pt idx="327">
                  <c:v>43010</c:v>
                </c:pt>
                <c:pt idx="328">
                  <c:v>43011</c:v>
                </c:pt>
                <c:pt idx="329">
                  <c:v>43012</c:v>
                </c:pt>
                <c:pt idx="330">
                  <c:v>43013</c:v>
                </c:pt>
                <c:pt idx="331">
                  <c:v>43013</c:v>
                </c:pt>
                <c:pt idx="332">
                  <c:v>43014</c:v>
                </c:pt>
                <c:pt idx="333">
                  <c:v>43015</c:v>
                </c:pt>
                <c:pt idx="334">
                  <c:v>43015</c:v>
                </c:pt>
                <c:pt idx="335">
                  <c:v>43016</c:v>
                </c:pt>
                <c:pt idx="336">
                  <c:v>43016</c:v>
                </c:pt>
                <c:pt idx="337">
                  <c:v>43017</c:v>
                </c:pt>
                <c:pt idx="338">
                  <c:v>43017</c:v>
                </c:pt>
                <c:pt idx="339">
                  <c:v>43018</c:v>
                </c:pt>
                <c:pt idx="340">
                  <c:v>43018</c:v>
                </c:pt>
                <c:pt idx="341">
                  <c:v>43019</c:v>
                </c:pt>
                <c:pt idx="342">
                  <c:v>43019</c:v>
                </c:pt>
                <c:pt idx="343">
                  <c:v>43020</c:v>
                </c:pt>
                <c:pt idx="344">
                  <c:v>43020</c:v>
                </c:pt>
                <c:pt idx="345">
                  <c:v>43021</c:v>
                </c:pt>
                <c:pt idx="346">
                  <c:v>43021</c:v>
                </c:pt>
                <c:pt idx="347">
                  <c:v>43022</c:v>
                </c:pt>
                <c:pt idx="348">
                  <c:v>43022</c:v>
                </c:pt>
                <c:pt idx="349">
                  <c:v>43023</c:v>
                </c:pt>
                <c:pt idx="350">
                  <c:v>43024</c:v>
                </c:pt>
                <c:pt idx="351">
                  <c:v>43024</c:v>
                </c:pt>
                <c:pt idx="352">
                  <c:v>43025</c:v>
                </c:pt>
                <c:pt idx="353">
                  <c:v>43025</c:v>
                </c:pt>
                <c:pt idx="354">
                  <c:v>43026</c:v>
                </c:pt>
                <c:pt idx="355">
                  <c:v>43026</c:v>
                </c:pt>
                <c:pt idx="356">
                  <c:v>43027</c:v>
                </c:pt>
                <c:pt idx="357">
                  <c:v>43027</c:v>
                </c:pt>
                <c:pt idx="358">
                  <c:v>43028</c:v>
                </c:pt>
                <c:pt idx="359">
                  <c:v>43029</c:v>
                </c:pt>
                <c:pt idx="360">
                  <c:v>43030</c:v>
                </c:pt>
                <c:pt idx="361">
                  <c:v>43030</c:v>
                </c:pt>
                <c:pt idx="362">
                  <c:v>43031</c:v>
                </c:pt>
                <c:pt idx="363">
                  <c:v>43031</c:v>
                </c:pt>
                <c:pt idx="364">
                  <c:v>43032</c:v>
                </c:pt>
                <c:pt idx="365">
                  <c:v>43033</c:v>
                </c:pt>
                <c:pt idx="366">
                  <c:v>43034</c:v>
                </c:pt>
                <c:pt idx="367">
                  <c:v>43034</c:v>
                </c:pt>
                <c:pt idx="368">
                  <c:v>43037</c:v>
                </c:pt>
                <c:pt idx="369">
                  <c:v>43038</c:v>
                </c:pt>
                <c:pt idx="370">
                  <c:v>43038</c:v>
                </c:pt>
                <c:pt idx="371">
                  <c:v>43039</c:v>
                </c:pt>
                <c:pt idx="372">
                  <c:v>43040</c:v>
                </c:pt>
                <c:pt idx="373">
                  <c:v>43040</c:v>
                </c:pt>
                <c:pt idx="374">
                  <c:v>43044</c:v>
                </c:pt>
                <c:pt idx="375">
                  <c:v>43045</c:v>
                </c:pt>
                <c:pt idx="376">
                  <c:v>43045</c:v>
                </c:pt>
                <c:pt idx="377">
                  <c:v>43046</c:v>
                </c:pt>
                <c:pt idx="378">
                  <c:v>43046</c:v>
                </c:pt>
                <c:pt idx="379">
                  <c:v>43047</c:v>
                </c:pt>
                <c:pt idx="380">
                  <c:v>43048</c:v>
                </c:pt>
                <c:pt idx="381">
                  <c:v>43049</c:v>
                </c:pt>
                <c:pt idx="382">
                  <c:v>43049</c:v>
                </c:pt>
                <c:pt idx="383">
                  <c:v>43050</c:v>
                </c:pt>
                <c:pt idx="384">
                  <c:v>43051</c:v>
                </c:pt>
                <c:pt idx="385">
                  <c:v>43053</c:v>
                </c:pt>
                <c:pt idx="386">
                  <c:v>43054</c:v>
                </c:pt>
                <c:pt idx="387">
                  <c:v>43054</c:v>
                </c:pt>
                <c:pt idx="388">
                  <c:v>43055</c:v>
                </c:pt>
                <c:pt idx="389">
                  <c:v>43056</c:v>
                </c:pt>
                <c:pt idx="390">
                  <c:v>43060</c:v>
                </c:pt>
                <c:pt idx="391">
                  <c:v>43065</c:v>
                </c:pt>
                <c:pt idx="392">
                  <c:v>43067</c:v>
                </c:pt>
                <c:pt idx="393">
                  <c:v>43067</c:v>
                </c:pt>
                <c:pt idx="394">
                  <c:v>43067</c:v>
                </c:pt>
                <c:pt idx="395">
                  <c:v>43070</c:v>
                </c:pt>
                <c:pt idx="396">
                  <c:v>43071</c:v>
                </c:pt>
                <c:pt idx="397">
                  <c:v>43072</c:v>
                </c:pt>
                <c:pt idx="398">
                  <c:v>43074</c:v>
                </c:pt>
                <c:pt idx="399">
                  <c:v>43077</c:v>
                </c:pt>
                <c:pt idx="400">
                  <c:v>43078</c:v>
                </c:pt>
                <c:pt idx="401">
                  <c:v>43078</c:v>
                </c:pt>
                <c:pt idx="402">
                  <c:v>43079</c:v>
                </c:pt>
                <c:pt idx="403">
                  <c:v>43081</c:v>
                </c:pt>
                <c:pt idx="404">
                  <c:v>43082</c:v>
                </c:pt>
                <c:pt idx="405">
                  <c:v>43084</c:v>
                </c:pt>
                <c:pt idx="406">
                  <c:v>43086</c:v>
                </c:pt>
                <c:pt idx="407">
                  <c:v>43087</c:v>
                </c:pt>
                <c:pt idx="408">
                  <c:v>43088</c:v>
                </c:pt>
                <c:pt idx="409">
                  <c:v>43089</c:v>
                </c:pt>
                <c:pt idx="410">
                  <c:v>43091</c:v>
                </c:pt>
                <c:pt idx="411">
                  <c:v>43093</c:v>
                </c:pt>
                <c:pt idx="412">
                  <c:v>43094</c:v>
                </c:pt>
                <c:pt idx="413">
                  <c:v>43095</c:v>
                </c:pt>
                <c:pt idx="414">
                  <c:v>43096</c:v>
                </c:pt>
                <c:pt idx="415">
                  <c:v>43097</c:v>
                </c:pt>
                <c:pt idx="416">
                  <c:v>43098</c:v>
                </c:pt>
                <c:pt idx="417">
                  <c:v>43099</c:v>
                </c:pt>
                <c:pt idx="418">
                  <c:v>43100</c:v>
                </c:pt>
                <c:pt idx="419">
                  <c:v>43101</c:v>
                </c:pt>
                <c:pt idx="420">
                  <c:v>43101</c:v>
                </c:pt>
                <c:pt idx="421">
                  <c:v>43102</c:v>
                </c:pt>
                <c:pt idx="422">
                  <c:v>43103</c:v>
                </c:pt>
                <c:pt idx="423">
                  <c:v>43104</c:v>
                </c:pt>
                <c:pt idx="424">
                  <c:v>43105</c:v>
                </c:pt>
                <c:pt idx="425">
                  <c:v>43106</c:v>
                </c:pt>
                <c:pt idx="426">
                  <c:v>43107</c:v>
                </c:pt>
                <c:pt idx="427">
                  <c:v>43109</c:v>
                </c:pt>
                <c:pt idx="428">
                  <c:v>43110</c:v>
                </c:pt>
                <c:pt idx="429">
                  <c:v>43112</c:v>
                </c:pt>
                <c:pt idx="430">
                  <c:v>43113</c:v>
                </c:pt>
                <c:pt idx="431">
                  <c:v>43114</c:v>
                </c:pt>
                <c:pt idx="432">
                  <c:v>43115</c:v>
                </c:pt>
                <c:pt idx="433">
                  <c:v>43116</c:v>
                </c:pt>
                <c:pt idx="434">
                  <c:v>43119</c:v>
                </c:pt>
                <c:pt idx="435">
                  <c:v>43120</c:v>
                </c:pt>
                <c:pt idx="436">
                  <c:v>43121</c:v>
                </c:pt>
                <c:pt idx="437">
                  <c:v>43123</c:v>
                </c:pt>
                <c:pt idx="438">
                  <c:v>43124</c:v>
                </c:pt>
                <c:pt idx="439">
                  <c:v>43125</c:v>
                </c:pt>
                <c:pt idx="440">
                  <c:v>43125</c:v>
                </c:pt>
                <c:pt idx="441">
                  <c:v>43126</c:v>
                </c:pt>
                <c:pt idx="442">
                  <c:v>43127</c:v>
                </c:pt>
                <c:pt idx="443">
                  <c:v>43128</c:v>
                </c:pt>
                <c:pt idx="444">
                  <c:v>43129</c:v>
                </c:pt>
                <c:pt idx="445">
                  <c:v>43130</c:v>
                </c:pt>
                <c:pt idx="446">
                  <c:v>43132</c:v>
                </c:pt>
                <c:pt idx="447">
                  <c:v>43133</c:v>
                </c:pt>
                <c:pt idx="448">
                  <c:v>43134</c:v>
                </c:pt>
                <c:pt idx="449">
                  <c:v>43135</c:v>
                </c:pt>
                <c:pt idx="450">
                  <c:v>43136</c:v>
                </c:pt>
                <c:pt idx="451">
                  <c:v>43138</c:v>
                </c:pt>
                <c:pt idx="452">
                  <c:v>43139</c:v>
                </c:pt>
                <c:pt idx="453">
                  <c:v>43145</c:v>
                </c:pt>
                <c:pt idx="454">
                  <c:v>43147</c:v>
                </c:pt>
                <c:pt idx="455">
                  <c:v>43148</c:v>
                </c:pt>
                <c:pt idx="456">
                  <c:v>43151</c:v>
                </c:pt>
                <c:pt idx="457">
                  <c:v>43152</c:v>
                </c:pt>
                <c:pt idx="458">
                  <c:v>43156</c:v>
                </c:pt>
                <c:pt idx="459">
                  <c:v>43161</c:v>
                </c:pt>
                <c:pt idx="460">
                  <c:v>43161</c:v>
                </c:pt>
                <c:pt idx="461">
                  <c:v>43167</c:v>
                </c:pt>
                <c:pt idx="462">
                  <c:v>43168</c:v>
                </c:pt>
                <c:pt idx="463">
                  <c:v>43171</c:v>
                </c:pt>
                <c:pt idx="464">
                  <c:v>43174</c:v>
                </c:pt>
                <c:pt idx="465">
                  <c:v>43178</c:v>
                </c:pt>
                <c:pt idx="466">
                  <c:v>43180</c:v>
                </c:pt>
                <c:pt idx="467">
                  <c:v>43180</c:v>
                </c:pt>
                <c:pt idx="468">
                  <c:v>43181</c:v>
                </c:pt>
                <c:pt idx="469">
                  <c:v>43182</c:v>
                </c:pt>
                <c:pt idx="470">
                  <c:v>43185</c:v>
                </c:pt>
                <c:pt idx="471">
                  <c:v>43188</c:v>
                </c:pt>
                <c:pt idx="472">
                  <c:v>43190</c:v>
                </c:pt>
                <c:pt idx="473">
                  <c:v>43193</c:v>
                </c:pt>
                <c:pt idx="474">
                  <c:v>43194</c:v>
                </c:pt>
                <c:pt idx="475">
                  <c:v>43199</c:v>
                </c:pt>
                <c:pt idx="476">
                  <c:v>43202</c:v>
                </c:pt>
                <c:pt idx="477">
                  <c:v>43213</c:v>
                </c:pt>
                <c:pt idx="478">
                  <c:v>43214</c:v>
                </c:pt>
                <c:pt idx="479">
                  <c:v>43215</c:v>
                </c:pt>
                <c:pt idx="480">
                  <c:v>43221</c:v>
                </c:pt>
                <c:pt idx="481">
                  <c:v>43223</c:v>
                </c:pt>
                <c:pt idx="482">
                  <c:v>43233</c:v>
                </c:pt>
                <c:pt idx="483">
                  <c:v>43237</c:v>
                </c:pt>
                <c:pt idx="484">
                  <c:v>43243</c:v>
                </c:pt>
                <c:pt idx="485">
                  <c:v>43244</c:v>
                </c:pt>
                <c:pt idx="486">
                  <c:v>43245</c:v>
                </c:pt>
                <c:pt idx="487">
                  <c:v>43247</c:v>
                </c:pt>
                <c:pt idx="488">
                  <c:v>43248</c:v>
                </c:pt>
                <c:pt idx="489">
                  <c:v>43249</c:v>
                </c:pt>
                <c:pt idx="490">
                  <c:v>43250</c:v>
                </c:pt>
                <c:pt idx="491">
                  <c:v>43252</c:v>
                </c:pt>
                <c:pt idx="492">
                  <c:v>43253</c:v>
                </c:pt>
                <c:pt idx="493">
                  <c:v>43255</c:v>
                </c:pt>
                <c:pt idx="494">
                  <c:v>43258</c:v>
                </c:pt>
                <c:pt idx="495">
                  <c:v>43264</c:v>
                </c:pt>
                <c:pt idx="496">
                  <c:v>43265</c:v>
                </c:pt>
                <c:pt idx="497">
                  <c:v>43268</c:v>
                </c:pt>
                <c:pt idx="498">
                  <c:v>43279</c:v>
                </c:pt>
                <c:pt idx="499">
                  <c:v>43286</c:v>
                </c:pt>
                <c:pt idx="500">
                  <c:v>43288</c:v>
                </c:pt>
                <c:pt idx="501">
                  <c:v>43297</c:v>
                </c:pt>
                <c:pt idx="502">
                  <c:v>43302</c:v>
                </c:pt>
                <c:pt idx="503">
                  <c:v>43303</c:v>
                </c:pt>
                <c:pt idx="504">
                  <c:v>43304</c:v>
                </c:pt>
                <c:pt idx="505">
                  <c:v>43306</c:v>
                </c:pt>
                <c:pt idx="506">
                  <c:v>43309</c:v>
                </c:pt>
                <c:pt idx="507">
                  <c:v>43310</c:v>
                </c:pt>
                <c:pt idx="508">
                  <c:v>43311</c:v>
                </c:pt>
                <c:pt idx="509">
                  <c:v>43312</c:v>
                </c:pt>
                <c:pt idx="510">
                  <c:v>43316</c:v>
                </c:pt>
                <c:pt idx="511">
                  <c:v>43317</c:v>
                </c:pt>
                <c:pt idx="512">
                  <c:v>43318</c:v>
                </c:pt>
                <c:pt idx="513">
                  <c:v>43319</c:v>
                </c:pt>
                <c:pt idx="514">
                  <c:v>43320</c:v>
                </c:pt>
                <c:pt idx="515">
                  <c:v>43327</c:v>
                </c:pt>
                <c:pt idx="516">
                  <c:v>43328</c:v>
                </c:pt>
                <c:pt idx="517">
                  <c:v>43329</c:v>
                </c:pt>
                <c:pt idx="518">
                  <c:v>43331</c:v>
                </c:pt>
                <c:pt idx="519">
                  <c:v>43332</c:v>
                </c:pt>
                <c:pt idx="520">
                  <c:v>43336</c:v>
                </c:pt>
                <c:pt idx="521">
                  <c:v>43337</c:v>
                </c:pt>
                <c:pt idx="522">
                  <c:v>43338</c:v>
                </c:pt>
                <c:pt idx="523">
                  <c:v>43339</c:v>
                </c:pt>
                <c:pt idx="524">
                  <c:v>43340</c:v>
                </c:pt>
                <c:pt idx="525">
                  <c:v>43341</c:v>
                </c:pt>
                <c:pt idx="526">
                  <c:v>43342</c:v>
                </c:pt>
                <c:pt idx="527">
                  <c:v>43343</c:v>
                </c:pt>
                <c:pt idx="528">
                  <c:v>43347</c:v>
                </c:pt>
                <c:pt idx="529">
                  <c:v>43348</c:v>
                </c:pt>
                <c:pt idx="530">
                  <c:v>43349</c:v>
                </c:pt>
                <c:pt idx="531">
                  <c:v>43350</c:v>
                </c:pt>
                <c:pt idx="532">
                  <c:v>43352</c:v>
                </c:pt>
                <c:pt idx="533">
                  <c:v>43354</c:v>
                </c:pt>
                <c:pt idx="534">
                  <c:v>43355</c:v>
                </c:pt>
                <c:pt idx="535">
                  <c:v>43356</c:v>
                </c:pt>
                <c:pt idx="536">
                  <c:v>43357</c:v>
                </c:pt>
                <c:pt idx="537">
                  <c:v>43361</c:v>
                </c:pt>
                <c:pt idx="538">
                  <c:v>43363</c:v>
                </c:pt>
                <c:pt idx="539">
                  <c:v>43364</c:v>
                </c:pt>
                <c:pt idx="540">
                  <c:v>43367</c:v>
                </c:pt>
                <c:pt idx="541">
                  <c:v>43367</c:v>
                </c:pt>
                <c:pt idx="542">
                  <c:v>43371</c:v>
                </c:pt>
                <c:pt idx="543">
                  <c:v>43374</c:v>
                </c:pt>
                <c:pt idx="544">
                  <c:v>43380</c:v>
                </c:pt>
                <c:pt idx="545">
                  <c:v>43381</c:v>
                </c:pt>
                <c:pt idx="546">
                  <c:v>43383</c:v>
                </c:pt>
                <c:pt idx="547">
                  <c:v>43384</c:v>
                </c:pt>
                <c:pt idx="548">
                  <c:v>43390</c:v>
                </c:pt>
                <c:pt idx="549">
                  <c:v>43391</c:v>
                </c:pt>
                <c:pt idx="550">
                  <c:v>43392</c:v>
                </c:pt>
                <c:pt idx="551">
                  <c:v>43394</c:v>
                </c:pt>
                <c:pt idx="552">
                  <c:v>43395</c:v>
                </c:pt>
                <c:pt idx="553">
                  <c:v>43398</c:v>
                </c:pt>
              </c:numCache>
            </c:numRef>
          </c:xVal>
          <c:yVal>
            <c:numRef>
              <c:f>Otter!$R$156:$R$840</c:f>
              <c:numCache>
                <c:formatCode>0.00</c:formatCode>
                <c:ptCount val="685"/>
                <c:pt idx="0">
                  <c:v>7.27</c:v>
                </c:pt>
                <c:pt idx="1">
                  <c:v>7.7</c:v>
                </c:pt>
                <c:pt idx="2">
                  <c:v>7.97</c:v>
                </c:pt>
                <c:pt idx="3">
                  <c:v>7.86</c:v>
                </c:pt>
                <c:pt idx="4">
                  <c:v>8.1199999999999992</c:v>
                </c:pt>
                <c:pt idx="5">
                  <c:v>8.24</c:v>
                </c:pt>
                <c:pt idx="6">
                  <c:v>8.3000000000000007</c:v>
                </c:pt>
                <c:pt idx="7">
                  <c:v>8.1999999999999993</c:v>
                </c:pt>
                <c:pt idx="8">
                  <c:v>8.24</c:v>
                </c:pt>
                <c:pt idx="9">
                  <c:v>8.18</c:v>
                </c:pt>
                <c:pt idx="10">
                  <c:v>8.25</c:v>
                </c:pt>
                <c:pt idx="11">
                  <c:v>8.2799999999999994</c:v>
                </c:pt>
                <c:pt idx="12">
                  <c:v>8.18</c:v>
                </c:pt>
                <c:pt idx="13">
                  <c:v>8.19</c:v>
                </c:pt>
                <c:pt idx="14">
                  <c:v>8.31</c:v>
                </c:pt>
                <c:pt idx="15">
                  <c:v>8.2899999999999991</c:v>
                </c:pt>
                <c:pt idx="16">
                  <c:v>8.4</c:v>
                </c:pt>
                <c:pt idx="17">
                  <c:v>8.3800000000000008</c:v>
                </c:pt>
                <c:pt idx="18">
                  <c:v>8.27</c:v>
                </c:pt>
                <c:pt idx="19">
                  <c:v>8.4700000000000006</c:v>
                </c:pt>
                <c:pt idx="20">
                  <c:v>8.4700000000000006</c:v>
                </c:pt>
                <c:pt idx="21">
                  <c:v>8.32</c:v>
                </c:pt>
                <c:pt idx="22">
                  <c:v>8.44</c:v>
                </c:pt>
                <c:pt idx="23">
                  <c:v>8.36</c:v>
                </c:pt>
                <c:pt idx="24">
                  <c:v>8.34</c:v>
                </c:pt>
                <c:pt idx="25">
                  <c:v>8.34</c:v>
                </c:pt>
                <c:pt idx="26">
                  <c:v>8.19</c:v>
                </c:pt>
                <c:pt idx="27">
                  <c:v>8.32</c:v>
                </c:pt>
                <c:pt idx="28">
                  <c:v>8.26</c:v>
                </c:pt>
                <c:pt idx="29">
                  <c:v>7.93</c:v>
                </c:pt>
                <c:pt idx="30">
                  <c:v>8.24</c:v>
                </c:pt>
                <c:pt idx="31">
                  <c:v>8.35</c:v>
                </c:pt>
                <c:pt idx="32">
                  <c:v>8.2799999999999994</c:v>
                </c:pt>
                <c:pt idx="33">
                  <c:v>8.35</c:v>
                </c:pt>
                <c:pt idx="34">
                  <c:v>8.3800000000000008</c:v>
                </c:pt>
                <c:pt idx="35">
                  <c:v>8.33</c:v>
                </c:pt>
                <c:pt idx="36">
                  <c:v>8.35</c:v>
                </c:pt>
                <c:pt idx="37">
                  <c:v>8.33</c:v>
                </c:pt>
                <c:pt idx="38">
                  <c:v>8.2100000000000009</c:v>
                </c:pt>
                <c:pt idx="39">
                  <c:v>8.4</c:v>
                </c:pt>
                <c:pt idx="40">
                  <c:v>8.27</c:v>
                </c:pt>
                <c:pt idx="41">
                  <c:v>7.89</c:v>
                </c:pt>
                <c:pt idx="42">
                  <c:v>8.1199999999999992</c:v>
                </c:pt>
                <c:pt idx="43">
                  <c:v>8.0399999999999991</c:v>
                </c:pt>
                <c:pt idx="44">
                  <c:v>8.16</c:v>
                </c:pt>
                <c:pt idx="45">
                  <c:v>8.24</c:v>
                </c:pt>
                <c:pt idx="46">
                  <c:v>8.1199999999999992</c:v>
                </c:pt>
                <c:pt idx="47">
                  <c:v>8.18</c:v>
                </c:pt>
                <c:pt idx="48">
                  <c:v>8.2100000000000009</c:v>
                </c:pt>
                <c:pt idx="49">
                  <c:v>8.39</c:v>
                </c:pt>
                <c:pt idx="50">
                  <c:v>8.25</c:v>
                </c:pt>
                <c:pt idx="51">
                  <c:v>8.3000000000000007</c:v>
                </c:pt>
                <c:pt idx="52">
                  <c:v>8.16</c:v>
                </c:pt>
                <c:pt idx="53">
                  <c:v>8.18</c:v>
                </c:pt>
                <c:pt idx="54">
                  <c:v>8.1</c:v>
                </c:pt>
                <c:pt idx="55">
                  <c:v>8.16</c:v>
                </c:pt>
                <c:pt idx="56">
                  <c:v>7.97</c:v>
                </c:pt>
                <c:pt idx="57" formatCode="General">
                  <c:v>8.1199999999999992</c:v>
                </c:pt>
                <c:pt idx="58">
                  <c:v>8.11</c:v>
                </c:pt>
                <c:pt idx="59">
                  <c:v>8.2100000000000009</c:v>
                </c:pt>
                <c:pt idx="60">
                  <c:v>8.08</c:v>
                </c:pt>
                <c:pt idx="61">
                  <c:v>8.15</c:v>
                </c:pt>
                <c:pt idx="62">
                  <c:v>8.1199999999999992</c:v>
                </c:pt>
                <c:pt idx="63">
                  <c:v>8.08</c:v>
                </c:pt>
                <c:pt idx="64">
                  <c:v>8.1</c:v>
                </c:pt>
                <c:pt idx="65">
                  <c:v>8.09</c:v>
                </c:pt>
                <c:pt idx="66">
                  <c:v>8.15</c:v>
                </c:pt>
                <c:pt idx="67">
                  <c:v>8.1</c:v>
                </c:pt>
                <c:pt idx="68">
                  <c:v>8.09</c:v>
                </c:pt>
                <c:pt idx="69">
                  <c:v>8.1300000000000008</c:v>
                </c:pt>
                <c:pt idx="70">
                  <c:v>8.09</c:v>
                </c:pt>
                <c:pt idx="71">
                  <c:v>8.15</c:v>
                </c:pt>
                <c:pt idx="72">
                  <c:v>8.0399999999999991</c:v>
                </c:pt>
                <c:pt idx="73">
                  <c:v>8.09</c:v>
                </c:pt>
                <c:pt idx="74">
                  <c:v>8.07</c:v>
                </c:pt>
                <c:pt idx="75">
                  <c:v>8.18</c:v>
                </c:pt>
                <c:pt idx="76">
                  <c:v>7.91</c:v>
                </c:pt>
                <c:pt idx="77">
                  <c:v>8.09</c:v>
                </c:pt>
                <c:pt idx="78">
                  <c:v>8.16</c:v>
                </c:pt>
                <c:pt idx="79">
                  <c:v>8.15</c:v>
                </c:pt>
                <c:pt idx="80">
                  <c:v>8.2200000000000006</c:v>
                </c:pt>
                <c:pt idx="81">
                  <c:v>8.23</c:v>
                </c:pt>
                <c:pt idx="82">
                  <c:v>8.2200000000000006</c:v>
                </c:pt>
                <c:pt idx="83">
                  <c:v>8.0500000000000007</c:v>
                </c:pt>
                <c:pt idx="84">
                  <c:v>8.14</c:v>
                </c:pt>
                <c:pt idx="85">
                  <c:v>8.01</c:v>
                </c:pt>
                <c:pt idx="86">
                  <c:v>8.09</c:v>
                </c:pt>
                <c:pt idx="87">
                  <c:v>8.06</c:v>
                </c:pt>
                <c:pt idx="88">
                  <c:v>8.18</c:v>
                </c:pt>
                <c:pt idx="89">
                  <c:v>8.0399999999999991</c:v>
                </c:pt>
                <c:pt idx="90">
                  <c:v>8.0500000000000007</c:v>
                </c:pt>
                <c:pt idx="91" formatCode="General">
                  <c:v>8.0500000000000007</c:v>
                </c:pt>
                <c:pt idx="92" formatCode="General">
                  <c:v>8.1199999999999992</c:v>
                </c:pt>
                <c:pt idx="93" formatCode="General">
                  <c:v>8.0299999999999994</c:v>
                </c:pt>
                <c:pt idx="94" formatCode="General">
                  <c:v>8.07</c:v>
                </c:pt>
                <c:pt idx="95" formatCode="General">
                  <c:v>8.06</c:v>
                </c:pt>
                <c:pt idx="96">
                  <c:v>8.1</c:v>
                </c:pt>
                <c:pt idx="97">
                  <c:v>8</c:v>
                </c:pt>
                <c:pt idx="98">
                  <c:v>8.1</c:v>
                </c:pt>
                <c:pt idx="99">
                  <c:v>8.16</c:v>
                </c:pt>
                <c:pt idx="100">
                  <c:v>8</c:v>
                </c:pt>
                <c:pt idx="101" formatCode="General">
                  <c:v>7.97</c:v>
                </c:pt>
                <c:pt idx="102" formatCode="General">
                  <c:v>8.0299999999999994</c:v>
                </c:pt>
                <c:pt idx="103" formatCode="General">
                  <c:v>7.93</c:v>
                </c:pt>
                <c:pt idx="104" formatCode="General">
                  <c:v>8.07</c:v>
                </c:pt>
                <c:pt idx="105" formatCode="General">
                  <c:v>7.89</c:v>
                </c:pt>
                <c:pt idx="106" formatCode="General">
                  <c:v>7.97</c:v>
                </c:pt>
                <c:pt idx="107" formatCode="General">
                  <c:v>7.99</c:v>
                </c:pt>
                <c:pt idx="108" formatCode="General">
                  <c:v>8.01</c:v>
                </c:pt>
                <c:pt idx="109">
                  <c:v>8.08</c:v>
                </c:pt>
                <c:pt idx="110">
                  <c:v>7.97</c:v>
                </c:pt>
                <c:pt idx="111">
                  <c:v>7.98</c:v>
                </c:pt>
                <c:pt idx="112">
                  <c:v>8.0299999999999994</c:v>
                </c:pt>
                <c:pt idx="113">
                  <c:v>8.4</c:v>
                </c:pt>
                <c:pt idx="114">
                  <c:v>8.02</c:v>
                </c:pt>
                <c:pt idx="115">
                  <c:v>8.01</c:v>
                </c:pt>
                <c:pt idx="116">
                  <c:v>8</c:v>
                </c:pt>
                <c:pt idx="117">
                  <c:v>7.94</c:v>
                </c:pt>
                <c:pt idx="118">
                  <c:v>7.99</c:v>
                </c:pt>
                <c:pt idx="119">
                  <c:v>8.1199999999999992</c:v>
                </c:pt>
                <c:pt idx="120">
                  <c:v>8.0299999999999994</c:v>
                </c:pt>
                <c:pt idx="121">
                  <c:v>7.92</c:v>
                </c:pt>
                <c:pt idx="122">
                  <c:v>8.08</c:v>
                </c:pt>
                <c:pt idx="123">
                  <c:v>7.97</c:v>
                </c:pt>
                <c:pt idx="124" formatCode="General">
                  <c:v>8.0399999999999991</c:v>
                </c:pt>
                <c:pt idx="125" formatCode="General">
                  <c:v>7.97</c:v>
                </c:pt>
                <c:pt idx="126" formatCode="General">
                  <c:v>8.09</c:v>
                </c:pt>
                <c:pt idx="127" formatCode="General">
                  <c:v>7.99</c:v>
                </c:pt>
                <c:pt idx="128" formatCode="General">
                  <c:v>7.94</c:v>
                </c:pt>
                <c:pt idx="129" formatCode="General">
                  <c:v>8.01</c:v>
                </c:pt>
                <c:pt idx="130" formatCode="General">
                  <c:v>7.96</c:v>
                </c:pt>
                <c:pt idx="131" formatCode="General">
                  <c:v>7.95</c:v>
                </c:pt>
                <c:pt idx="132">
                  <c:v>7.9</c:v>
                </c:pt>
                <c:pt idx="133" formatCode="General">
                  <c:v>8.06</c:v>
                </c:pt>
                <c:pt idx="134" formatCode="General">
                  <c:v>7.95</c:v>
                </c:pt>
                <c:pt idx="135" formatCode="General">
                  <c:v>8.0299999999999994</c:v>
                </c:pt>
                <c:pt idx="136" formatCode="General">
                  <c:v>8.01</c:v>
                </c:pt>
                <c:pt idx="137" formatCode="General">
                  <c:v>8.06</c:v>
                </c:pt>
                <c:pt idx="138" formatCode="General">
                  <c:v>7.91</c:v>
                </c:pt>
                <c:pt idx="139" formatCode="General">
                  <c:v>7.98</c:v>
                </c:pt>
                <c:pt idx="140" formatCode="General">
                  <c:v>8.0299999999999994</c:v>
                </c:pt>
                <c:pt idx="141" formatCode="General">
                  <c:v>7.97</c:v>
                </c:pt>
                <c:pt idx="142" formatCode="General">
                  <c:v>8.09</c:v>
                </c:pt>
                <c:pt idx="143" formatCode="General">
                  <c:v>7.92</c:v>
                </c:pt>
                <c:pt idx="144">
                  <c:v>8</c:v>
                </c:pt>
                <c:pt idx="145" formatCode="General">
                  <c:v>7.84</c:v>
                </c:pt>
                <c:pt idx="146" formatCode="General">
                  <c:v>7.93</c:v>
                </c:pt>
                <c:pt idx="147" formatCode="0.0">
                  <c:v>8</c:v>
                </c:pt>
                <c:pt idx="148" formatCode="General">
                  <c:v>7.78</c:v>
                </c:pt>
                <c:pt idx="149" formatCode="General">
                  <c:v>7.95</c:v>
                </c:pt>
                <c:pt idx="150" formatCode="General">
                  <c:v>7.93</c:v>
                </c:pt>
                <c:pt idx="151" formatCode="General">
                  <c:v>7.88</c:v>
                </c:pt>
                <c:pt idx="152" formatCode="General">
                  <c:v>7.92</c:v>
                </c:pt>
                <c:pt idx="153">
                  <c:v>7.96</c:v>
                </c:pt>
                <c:pt idx="154">
                  <c:v>7.95</c:v>
                </c:pt>
                <c:pt idx="155">
                  <c:v>7.89</c:v>
                </c:pt>
                <c:pt idx="156">
                  <c:v>7.85</c:v>
                </c:pt>
                <c:pt idx="157">
                  <c:v>7.88</c:v>
                </c:pt>
                <c:pt idx="158">
                  <c:v>7.91</c:v>
                </c:pt>
                <c:pt idx="159">
                  <c:v>7.81</c:v>
                </c:pt>
                <c:pt idx="160">
                  <c:v>7.9</c:v>
                </c:pt>
                <c:pt idx="161">
                  <c:v>7.83</c:v>
                </c:pt>
                <c:pt idx="162">
                  <c:v>7.98</c:v>
                </c:pt>
                <c:pt idx="163">
                  <c:v>7.93</c:v>
                </c:pt>
                <c:pt idx="164">
                  <c:v>7.95</c:v>
                </c:pt>
                <c:pt idx="165">
                  <c:v>7.88</c:v>
                </c:pt>
                <c:pt idx="166">
                  <c:v>7.86</c:v>
                </c:pt>
                <c:pt idx="167">
                  <c:v>7.93</c:v>
                </c:pt>
                <c:pt idx="168">
                  <c:v>7.93</c:v>
                </c:pt>
                <c:pt idx="169">
                  <c:v>8.02</c:v>
                </c:pt>
                <c:pt idx="170">
                  <c:v>7.96</c:v>
                </c:pt>
                <c:pt idx="171">
                  <c:v>7.89</c:v>
                </c:pt>
                <c:pt idx="172">
                  <c:v>7.91</c:v>
                </c:pt>
                <c:pt idx="173">
                  <c:v>7.9</c:v>
                </c:pt>
                <c:pt idx="174">
                  <c:v>7.91</c:v>
                </c:pt>
                <c:pt idx="175">
                  <c:v>7.96</c:v>
                </c:pt>
                <c:pt idx="176">
                  <c:v>7.96</c:v>
                </c:pt>
                <c:pt idx="177">
                  <c:v>7.96</c:v>
                </c:pt>
                <c:pt idx="178">
                  <c:v>7.96</c:v>
                </c:pt>
                <c:pt idx="179">
                  <c:v>7.94</c:v>
                </c:pt>
                <c:pt idx="180">
                  <c:v>7.85</c:v>
                </c:pt>
                <c:pt idx="181">
                  <c:v>7.91</c:v>
                </c:pt>
                <c:pt idx="182">
                  <c:v>7.82</c:v>
                </c:pt>
                <c:pt idx="183">
                  <c:v>7.89</c:v>
                </c:pt>
                <c:pt idx="184">
                  <c:v>7.98</c:v>
                </c:pt>
                <c:pt idx="185">
                  <c:v>7.92</c:v>
                </c:pt>
                <c:pt idx="186">
                  <c:v>7.94</c:v>
                </c:pt>
                <c:pt idx="187">
                  <c:v>7.89</c:v>
                </c:pt>
                <c:pt idx="188">
                  <c:v>7.94</c:v>
                </c:pt>
                <c:pt idx="189">
                  <c:v>7.77</c:v>
                </c:pt>
                <c:pt idx="190">
                  <c:v>7.92</c:v>
                </c:pt>
                <c:pt idx="191">
                  <c:v>7.89</c:v>
                </c:pt>
                <c:pt idx="192">
                  <c:v>7.82</c:v>
                </c:pt>
                <c:pt idx="193">
                  <c:v>7.85</c:v>
                </c:pt>
                <c:pt idx="194">
                  <c:v>7.8</c:v>
                </c:pt>
                <c:pt idx="195">
                  <c:v>7.64</c:v>
                </c:pt>
                <c:pt idx="196">
                  <c:v>7.77</c:v>
                </c:pt>
                <c:pt idx="197">
                  <c:v>7.76</c:v>
                </c:pt>
                <c:pt idx="198">
                  <c:v>7.76</c:v>
                </c:pt>
                <c:pt idx="199">
                  <c:v>7.8</c:v>
                </c:pt>
                <c:pt idx="200">
                  <c:v>7.91</c:v>
                </c:pt>
                <c:pt idx="201" formatCode="General">
                  <c:v>7.97</c:v>
                </c:pt>
                <c:pt idx="202" formatCode="General">
                  <c:v>7.87</c:v>
                </c:pt>
                <c:pt idx="203" formatCode="General">
                  <c:v>7.78</c:v>
                </c:pt>
                <c:pt idx="204" formatCode="General">
                  <c:v>7.76</c:v>
                </c:pt>
                <c:pt idx="205" formatCode="General">
                  <c:v>7.83</c:v>
                </c:pt>
                <c:pt idx="206" formatCode="General">
                  <c:v>7.64</c:v>
                </c:pt>
                <c:pt idx="207" formatCode="General">
                  <c:v>7.74</c:v>
                </c:pt>
                <c:pt idx="208" formatCode="General">
                  <c:v>7.63</c:v>
                </c:pt>
                <c:pt idx="209" formatCode="General">
                  <c:v>7.69</c:v>
                </c:pt>
                <c:pt idx="210" formatCode="General">
                  <c:v>7.59</c:v>
                </c:pt>
                <c:pt idx="211" formatCode="General">
                  <c:v>7.67</c:v>
                </c:pt>
                <c:pt idx="212" formatCode="General">
                  <c:v>7.84</c:v>
                </c:pt>
                <c:pt idx="213" formatCode="General">
                  <c:v>7.64</c:v>
                </c:pt>
                <c:pt idx="214" formatCode="General">
                  <c:v>7.42</c:v>
                </c:pt>
                <c:pt idx="215">
                  <c:v>7.7</c:v>
                </c:pt>
                <c:pt idx="216">
                  <c:v>7.92</c:v>
                </c:pt>
                <c:pt idx="217">
                  <c:v>7.74</c:v>
                </c:pt>
                <c:pt idx="218">
                  <c:v>7.64</c:v>
                </c:pt>
                <c:pt idx="219">
                  <c:v>7.76</c:v>
                </c:pt>
                <c:pt idx="220">
                  <c:v>7.59</c:v>
                </c:pt>
                <c:pt idx="221">
                  <c:v>7.65</c:v>
                </c:pt>
                <c:pt idx="222">
                  <c:v>7.61</c:v>
                </c:pt>
                <c:pt idx="223">
                  <c:v>7.88</c:v>
                </c:pt>
                <c:pt idx="224">
                  <c:v>7.87</c:v>
                </c:pt>
                <c:pt idx="225">
                  <c:v>7.73</c:v>
                </c:pt>
                <c:pt idx="226">
                  <c:v>7.66</c:v>
                </c:pt>
                <c:pt idx="227">
                  <c:v>7.85</c:v>
                </c:pt>
                <c:pt idx="228">
                  <c:v>7.61</c:v>
                </c:pt>
                <c:pt idx="229">
                  <c:v>8.0399999999999991</c:v>
                </c:pt>
                <c:pt idx="230">
                  <c:v>7.5</c:v>
                </c:pt>
                <c:pt idx="231">
                  <c:v>7.44</c:v>
                </c:pt>
                <c:pt idx="232">
                  <c:v>7.69</c:v>
                </c:pt>
                <c:pt idx="233">
                  <c:v>7.68</c:v>
                </c:pt>
                <c:pt idx="234">
                  <c:v>7.59</c:v>
                </c:pt>
                <c:pt idx="235">
                  <c:v>7.91</c:v>
                </c:pt>
                <c:pt idx="236">
                  <c:v>7.52</c:v>
                </c:pt>
                <c:pt idx="237">
                  <c:v>7.71</c:v>
                </c:pt>
                <c:pt idx="238">
                  <c:v>7.62</c:v>
                </c:pt>
                <c:pt idx="239">
                  <c:v>8.07</c:v>
                </c:pt>
                <c:pt idx="240">
                  <c:v>8.1</c:v>
                </c:pt>
                <c:pt idx="241">
                  <c:v>7.65</c:v>
                </c:pt>
                <c:pt idx="242">
                  <c:v>7.72</c:v>
                </c:pt>
                <c:pt idx="243">
                  <c:v>7.71</c:v>
                </c:pt>
                <c:pt idx="244">
                  <c:v>7.58</c:v>
                </c:pt>
                <c:pt idx="245">
                  <c:v>7.51</c:v>
                </c:pt>
                <c:pt idx="246">
                  <c:v>7.74</c:v>
                </c:pt>
                <c:pt idx="247">
                  <c:v>7.52</c:v>
                </c:pt>
                <c:pt idx="248">
                  <c:v>7.73</c:v>
                </c:pt>
                <c:pt idx="249">
                  <c:v>7.69</c:v>
                </c:pt>
                <c:pt idx="250">
                  <c:v>7.53</c:v>
                </c:pt>
                <c:pt idx="251">
                  <c:v>7.94</c:v>
                </c:pt>
                <c:pt idx="252">
                  <c:v>7.63</c:v>
                </c:pt>
                <c:pt idx="253">
                  <c:v>8.0399999999999991</c:v>
                </c:pt>
                <c:pt idx="254">
                  <c:v>7.69</c:v>
                </c:pt>
                <c:pt idx="255" formatCode="General">
                  <c:v>7.99</c:v>
                </c:pt>
                <c:pt idx="256">
                  <c:v>7.81</c:v>
                </c:pt>
                <c:pt idx="257">
                  <c:v>7.76</c:v>
                </c:pt>
                <c:pt idx="258">
                  <c:v>7.49</c:v>
                </c:pt>
                <c:pt idx="259">
                  <c:v>7.65</c:v>
                </c:pt>
                <c:pt idx="260">
                  <c:v>7.79</c:v>
                </c:pt>
                <c:pt idx="261">
                  <c:v>7.6</c:v>
                </c:pt>
                <c:pt idx="262">
                  <c:v>8.02</c:v>
                </c:pt>
                <c:pt idx="263">
                  <c:v>7.64</c:v>
                </c:pt>
                <c:pt idx="264">
                  <c:v>7.51</c:v>
                </c:pt>
                <c:pt idx="265">
                  <c:v>7.55</c:v>
                </c:pt>
                <c:pt idx="266">
                  <c:v>7.67</c:v>
                </c:pt>
                <c:pt idx="267">
                  <c:v>7.72</c:v>
                </c:pt>
                <c:pt idx="268">
                  <c:v>7.51</c:v>
                </c:pt>
                <c:pt idx="269">
                  <c:v>8.15</c:v>
                </c:pt>
                <c:pt idx="270">
                  <c:v>7.78</c:v>
                </c:pt>
                <c:pt idx="271">
                  <c:v>7.98</c:v>
                </c:pt>
                <c:pt idx="272">
                  <c:v>7.8</c:v>
                </c:pt>
                <c:pt idx="273">
                  <c:v>7.72</c:v>
                </c:pt>
                <c:pt idx="274">
                  <c:v>7.94</c:v>
                </c:pt>
                <c:pt idx="275">
                  <c:v>7.73</c:v>
                </c:pt>
                <c:pt idx="276">
                  <c:v>7.87</c:v>
                </c:pt>
                <c:pt idx="277" formatCode="General">
                  <c:v>7.64</c:v>
                </c:pt>
                <c:pt idx="278">
                  <c:v>7.71</c:v>
                </c:pt>
                <c:pt idx="279">
                  <c:v>7.62</c:v>
                </c:pt>
                <c:pt idx="280">
                  <c:v>7.7</c:v>
                </c:pt>
                <c:pt idx="281">
                  <c:v>7.75</c:v>
                </c:pt>
                <c:pt idx="282">
                  <c:v>7.54</c:v>
                </c:pt>
                <c:pt idx="283">
                  <c:v>7.9</c:v>
                </c:pt>
                <c:pt idx="284">
                  <c:v>7.62</c:v>
                </c:pt>
                <c:pt idx="285">
                  <c:v>7.58</c:v>
                </c:pt>
                <c:pt idx="286">
                  <c:v>7.47</c:v>
                </c:pt>
                <c:pt idx="287">
                  <c:v>7.63</c:v>
                </c:pt>
                <c:pt idx="288">
                  <c:v>7.54</c:v>
                </c:pt>
                <c:pt idx="289">
                  <c:v>7.6</c:v>
                </c:pt>
                <c:pt idx="290">
                  <c:v>7.73</c:v>
                </c:pt>
                <c:pt idx="291">
                  <c:v>7.54</c:v>
                </c:pt>
                <c:pt idx="292">
                  <c:v>7.54</c:v>
                </c:pt>
                <c:pt idx="293">
                  <c:v>7.45</c:v>
                </c:pt>
                <c:pt idx="294">
                  <c:v>7.49</c:v>
                </c:pt>
                <c:pt idx="295">
                  <c:v>7.46</c:v>
                </c:pt>
                <c:pt idx="296">
                  <c:v>7.53</c:v>
                </c:pt>
                <c:pt idx="297">
                  <c:v>7.39</c:v>
                </c:pt>
                <c:pt idx="298">
                  <c:v>7.67</c:v>
                </c:pt>
                <c:pt idx="299">
                  <c:v>7.46</c:v>
                </c:pt>
                <c:pt idx="300">
                  <c:v>7.81</c:v>
                </c:pt>
                <c:pt idx="301">
                  <c:v>7.42</c:v>
                </c:pt>
                <c:pt idx="302">
                  <c:v>7.58</c:v>
                </c:pt>
                <c:pt idx="303">
                  <c:v>7.64</c:v>
                </c:pt>
                <c:pt idx="304">
                  <c:v>7.57</c:v>
                </c:pt>
                <c:pt idx="305">
                  <c:v>7.37</c:v>
                </c:pt>
                <c:pt idx="306">
                  <c:v>7.5</c:v>
                </c:pt>
                <c:pt idx="307">
                  <c:v>7.48</c:v>
                </c:pt>
                <c:pt idx="308">
                  <c:v>7.76</c:v>
                </c:pt>
                <c:pt idx="309">
                  <c:v>7.33</c:v>
                </c:pt>
                <c:pt idx="310">
                  <c:v>7.42</c:v>
                </c:pt>
                <c:pt idx="311">
                  <c:v>7.43</c:v>
                </c:pt>
                <c:pt idx="312">
                  <c:v>7.41</c:v>
                </c:pt>
                <c:pt idx="313">
                  <c:v>7.25</c:v>
                </c:pt>
                <c:pt idx="314">
                  <c:v>7.6</c:v>
                </c:pt>
                <c:pt idx="315">
                  <c:v>7.77</c:v>
                </c:pt>
                <c:pt idx="316">
                  <c:v>7.32</c:v>
                </c:pt>
                <c:pt idx="317">
                  <c:v>7.33</c:v>
                </c:pt>
                <c:pt idx="318">
                  <c:v>7.42</c:v>
                </c:pt>
                <c:pt idx="319">
                  <c:v>7.38</c:v>
                </c:pt>
                <c:pt idx="320">
                  <c:v>7.47</c:v>
                </c:pt>
                <c:pt idx="321">
                  <c:v>7.43</c:v>
                </c:pt>
                <c:pt idx="322">
                  <c:v>7.4</c:v>
                </c:pt>
                <c:pt idx="323">
                  <c:v>7.32</c:v>
                </c:pt>
                <c:pt idx="324">
                  <c:v>7.33</c:v>
                </c:pt>
                <c:pt idx="325">
                  <c:v>7.15</c:v>
                </c:pt>
                <c:pt idx="326">
                  <c:v>7.38</c:v>
                </c:pt>
                <c:pt idx="327">
                  <c:v>7.23</c:v>
                </c:pt>
                <c:pt idx="328">
                  <c:v>7.28</c:v>
                </c:pt>
                <c:pt idx="329">
                  <c:v>7.76</c:v>
                </c:pt>
                <c:pt idx="330">
                  <c:v>7.34</c:v>
                </c:pt>
                <c:pt idx="331">
                  <c:v>7.48</c:v>
                </c:pt>
                <c:pt idx="332">
                  <c:v>7.36</c:v>
                </c:pt>
                <c:pt idx="333">
                  <c:v>7.57</c:v>
                </c:pt>
                <c:pt idx="334">
                  <c:v>7.37</c:v>
                </c:pt>
                <c:pt idx="335">
                  <c:v>7.81</c:v>
                </c:pt>
                <c:pt idx="336">
                  <c:v>7.54</c:v>
                </c:pt>
                <c:pt idx="337">
                  <c:v>7.88</c:v>
                </c:pt>
                <c:pt idx="338">
                  <c:v>7.61</c:v>
                </c:pt>
                <c:pt idx="339">
                  <c:v>7.41</c:v>
                </c:pt>
                <c:pt idx="340">
                  <c:v>7.58</c:v>
                </c:pt>
                <c:pt idx="341">
                  <c:v>7.37</c:v>
                </c:pt>
                <c:pt idx="342">
                  <c:v>7.55</c:v>
                </c:pt>
                <c:pt idx="343">
                  <c:v>7.38</c:v>
                </c:pt>
                <c:pt idx="344">
                  <c:v>7.57</c:v>
                </c:pt>
                <c:pt idx="345">
                  <c:v>7.33</c:v>
                </c:pt>
                <c:pt idx="346">
                  <c:v>7.52</c:v>
                </c:pt>
                <c:pt idx="347">
                  <c:v>7.29</c:v>
                </c:pt>
                <c:pt idx="348">
                  <c:v>7.5</c:v>
                </c:pt>
                <c:pt idx="349">
                  <c:v>7.45</c:v>
                </c:pt>
                <c:pt idx="350">
                  <c:v>7.4</c:v>
                </c:pt>
                <c:pt idx="351">
                  <c:v>7.32</c:v>
                </c:pt>
                <c:pt idx="352">
                  <c:v>7.61</c:v>
                </c:pt>
                <c:pt idx="353">
                  <c:v>7.49</c:v>
                </c:pt>
                <c:pt idx="354">
                  <c:v>7.51</c:v>
                </c:pt>
                <c:pt idx="355">
                  <c:v>7.38</c:v>
                </c:pt>
                <c:pt idx="356">
                  <c:v>7.39</c:v>
                </c:pt>
                <c:pt idx="357">
                  <c:v>7.59</c:v>
                </c:pt>
                <c:pt idx="358">
                  <c:v>7.72</c:v>
                </c:pt>
                <c:pt idx="359">
                  <c:v>7.77</c:v>
                </c:pt>
                <c:pt idx="360">
                  <c:v>7.59</c:v>
                </c:pt>
                <c:pt idx="361">
                  <c:v>7.55</c:v>
                </c:pt>
                <c:pt idx="362">
                  <c:v>8.0399999999999991</c:v>
                </c:pt>
                <c:pt idx="363">
                  <c:v>7.38</c:v>
                </c:pt>
                <c:pt idx="364">
                  <c:v>7.99</c:v>
                </c:pt>
                <c:pt idx="365">
                  <c:v>8.1999999999999993</c:v>
                </c:pt>
                <c:pt idx="366">
                  <c:v>8.2799999999999994</c:v>
                </c:pt>
                <c:pt idx="367">
                  <c:v>7.72</c:v>
                </c:pt>
                <c:pt idx="368">
                  <c:v>8.08</c:v>
                </c:pt>
                <c:pt idx="369">
                  <c:v>7.71</c:v>
                </c:pt>
                <c:pt idx="370">
                  <c:v>7.72</c:v>
                </c:pt>
                <c:pt idx="371">
                  <c:v>7.66</c:v>
                </c:pt>
                <c:pt idx="372" formatCode="General">
                  <c:v>7.62</c:v>
                </c:pt>
                <c:pt idx="373" formatCode="General">
                  <c:v>7.61</c:v>
                </c:pt>
                <c:pt idx="374" formatCode="General">
                  <c:v>7.93</c:v>
                </c:pt>
                <c:pt idx="375" formatCode="General">
                  <c:v>7.83</c:v>
                </c:pt>
                <c:pt idx="376">
                  <c:v>7.6</c:v>
                </c:pt>
                <c:pt idx="377">
                  <c:v>8.1</c:v>
                </c:pt>
                <c:pt idx="378">
                  <c:v>7.6</c:v>
                </c:pt>
                <c:pt idx="379">
                  <c:v>7.98</c:v>
                </c:pt>
                <c:pt idx="380">
                  <c:v>7.61</c:v>
                </c:pt>
                <c:pt idx="381">
                  <c:v>7.78</c:v>
                </c:pt>
                <c:pt idx="382">
                  <c:v>7.61</c:v>
                </c:pt>
                <c:pt idx="383">
                  <c:v>7.62</c:v>
                </c:pt>
                <c:pt idx="384">
                  <c:v>7.77</c:v>
                </c:pt>
                <c:pt idx="385">
                  <c:v>7.68</c:v>
                </c:pt>
                <c:pt idx="386">
                  <c:v>7.82</c:v>
                </c:pt>
                <c:pt idx="387">
                  <c:v>7.56</c:v>
                </c:pt>
                <c:pt idx="388">
                  <c:v>7.47</c:v>
                </c:pt>
                <c:pt idx="389">
                  <c:v>7.41</c:v>
                </c:pt>
                <c:pt idx="390">
                  <c:v>7.76</c:v>
                </c:pt>
                <c:pt idx="391">
                  <c:v>8.0399999999999991</c:v>
                </c:pt>
                <c:pt idx="392">
                  <c:v>8.2100000000000009</c:v>
                </c:pt>
                <c:pt idx="393">
                  <c:v>7.52</c:v>
                </c:pt>
                <c:pt idx="394">
                  <c:v>7.65</c:v>
                </c:pt>
                <c:pt idx="395">
                  <c:v>7.77</c:v>
                </c:pt>
                <c:pt idx="396">
                  <c:v>7.41</c:v>
                </c:pt>
                <c:pt idx="397">
                  <c:v>7.4</c:v>
                </c:pt>
                <c:pt idx="398">
                  <c:v>7.63</c:v>
                </c:pt>
                <c:pt idx="399">
                  <c:v>7.95</c:v>
                </c:pt>
                <c:pt idx="400">
                  <c:v>7.96</c:v>
                </c:pt>
                <c:pt idx="401">
                  <c:v>7.56</c:v>
                </c:pt>
                <c:pt idx="402">
                  <c:v>7.52</c:v>
                </c:pt>
                <c:pt idx="403">
                  <c:v>7.77</c:v>
                </c:pt>
                <c:pt idx="404">
                  <c:v>7.76</c:v>
                </c:pt>
                <c:pt idx="405">
                  <c:v>8.1</c:v>
                </c:pt>
                <c:pt idx="406">
                  <c:v>7.53</c:v>
                </c:pt>
                <c:pt idx="407">
                  <c:v>7.69</c:v>
                </c:pt>
                <c:pt idx="408">
                  <c:v>7.32</c:v>
                </c:pt>
                <c:pt idx="409">
                  <c:v>7.39</c:v>
                </c:pt>
                <c:pt idx="410">
                  <c:v>7.66</c:v>
                </c:pt>
                <c:pt idx="411">
                  <c:v>7.32</c:v>
                </c:pt>
                <c:pt idx="412">
                  <c:v>7.72</c:v>
                </c:pt>
                <c:pt idx="413">
                  <c:v>7.17</c:v>
                </c:pt>
                <c:pt idx="414">
                  <c:v>7.28</c:v>
                </c:pt>
                <c:pt idx="415">
                  <c:v>7.28</c:v>
                </c:pt>
                <c:pt idx="416">
                  <c:v>7.06</c:v>
                </c:pt>
                <c:pt idx="417">
                  <c:v>7.06</c:v>
                </c:pt>
                <c:pt idx="418">
                  <c:v>7.35</c:v>
                </c:pt>
                <c:pt idx="419">
                  <c:v>7.6</c:v>
                </c:pt>
                <c:pt idx="420">
                  <c:v>7.26</c:v>
                </c:pt>
                <c:pt idx="421">
                  <c:v>7.35</c:v>
                </c:pt>
                <c:pt idx="422">
                  <c:v>7.15</c:v>
                </c:pt>
                <c:pt idx="423">
                  <c:v>7.3</c:v>
                </c:pt>
                <c:pt idx="424">
                  <c:v>7.22</c:v>
                </c:pt>
                <c:pt idx="425">
                  <c:v>7.25</c:v>
                </c:pt>
                <c:pt idx="426">
                  <c:v>7.34</c:v>
                </c:pt>
                <c:pt idx="427">
                  <c:v>7.6</c:v>
                </c:pt>
                <c:pt idx="428">
                  <c:v>7.72</c:v>
                </c:pt>
                <c:pt idx="429">
                  <c:v>7.56</c:v>
                </c:pt>
                <c:pt idx="430">
                  <c:v>7.35</c:v>
                </c:pt>
                <c:pt idx="431">
                  <c:v>7.22</c:v>
                </c:pt>
                <c:pt idx="432">
                  <c:v>7.21</c:v>
                </c:pt>
                <c:pt idx="433">
                  <c:v>7.27</c:v>
                </c:pt>
                <c:pt idx="434">
                  <c:v>7.57</c:v>
                </c:pt>
                <c:pt idx="435">
                  <c:v>7.39</c:v>
                </c:pt>
                <c:pt idx="436">
                  <c:v>7.48</c:v>
                </c:pt>
                <c:pt idx="437">
                  <c:v>7.68</c:v>
                </c:pt>
                <c:pt idx="438">
                  <c:v>7.18</c:v>
                </c:pt>
                <c:pt idx="439">
                  <c:v>7.49</c:v>
                </c:pt>
                <c:pt idx="440">
                  <c:v>7.72</c:v>
                </c:pt>
                <c:pt idx="441">
                  <c:v>7.63</c:v>
                </c:pt>
                <c:pt idx="442">
                  <c:v>7.53</c:v>
                </c:pt>
                <c:pt idx="443">
                  <c:v>7.39</c:v>
                </c:pt>
                <c:pt idx="444">
                  <c:v>6.94</c:v>
                </c:pt>
                <c:pt idx="445">
                  <c:v>7.1</c:v>
                </c:pt>
                <c:pt idx="446">
                  <c:v>7.62</c:v>
                </c:pt>
                <c:pt idx="447">
                  <c:v>7.68</c:v>
                </c:pt>
                <c:pt idx="448">
                  <c:v>7.59</c:v>
                </c:pt>
                <c:pt idx="449">
                  <c:v>7.49</c:v>
                </c:pt>
                <c:pt idx="450">
                  <c:v>7.5</c:v>
                </c:pt>
                <c:pt idx="451">
                  <c:v>7.84</c:v>
                </c:pt>
                <c:pt idx="452">
                  <c:v>7.61</c:v>
                </c:pt>
                <c:pt idx="453">
                  <c:v>8.07</c:v>
                </c:pt>
                <c:pt idx="454">
                  <c:v>7.71</c:v>
                </c:pt>
                <c:pt idx="455">
                  <c:v>7.68</c:v>
                </c:pt>
                <c:pt idx="456">
                  <c:v>8</c:v>
                </c:pt>
                <c:pt idx="457">
                  <c:v>7.66</c:v>
                </c:pt>
                <c:pt idx="458">
                  <c:v>7.99</c:v>
                </c:pt>
                <c:pt idx="459">
                  <c:v>8.14</c:v>
                </c:pt>
                <c:pt idx="460">
                  <c:v>8.0299999999999994</c:v>
                </c:pt>
                <c:pt idx="461">
                  <c:v>8.18</c:v>
                </c:pt>
                <c:pt idx="462">
                  <c:v>7.92</c:v>
                </c:pt>
                <c:pt idx="463">
                  <c:v>7.61</c:v>
                </c:pt>
                <c:pt idx="464">
                  <c:v>8.08</c:v>
                </c:pt>
                <c:pt idx="465">
                  <c:v>8.1</c:v>
                </c:pt>
                <c:pt idx="466">
                  <c:v>7.96</c:v>
                </c:pt>
                <c:pt idx="467">
                  <c:v>7.65</c:v>
                </c:pt>
                <c:pt idx="468">
                  <c:v>7.72</c:v>
                </c:pt>
                <c:pt idx="469">
                  <c:v>7.86</c:v>
                </c:pt>
                <c:pt idx="470">
                  <c:v>7.84</c:v>
                </c:pt>
                <c:pt idx="471">
                  <c:v>8.1</c:v>
                </c:pt>
                <c:pt idx="472">
                  <c:v>7.94</c:v>
                </c:pt>
                <c:pt idx="473">
                  <c:v>8.1300000000000008</c:v>
                </c:pt>
                <c:pt idx="474">
                  <c:v>7.92</c:v>
                </c:pt>
                <c:pt idx="475">
                  <c:v>8.07</c:v>
                </c:pt>
                <c:pt idx="476">
                  <c:v>7.9</c:v>
                </c:pt>
                <c:pt idx="477">
                  <c:v>7.92</c:v>
                </c:pt>
                <c:pt idx="478">
                  <c:v>7.87</c:v>
                </c:pt>
                <c:pt idx="479">
                  <c:v>7.82</c:v>
                </c:pt>
                <c:pt idx="480">
                  <c:v>8.19</c:v>
                </c:pt>
                <c:pt idx="481">
                  <c:v>7.86</c:v>
                </c:pt>
                <c:pt idx="482">
                  <c:v>8.2200000000000006</c:v>
                </c:pt>
                <c:pt idx="483">
                  <c:v>8.2100000000000009</c:v>
                </c:pt>
                <c:pt idx="484">
                  <c:v>8.2899999999999991</c:v>
                </c:pt>
                <c:pt idx="485">
                  <c:v>8</c:v>
                </c:pt>
                <c:pt idx="486">
                  <c:v>7.94</c:v>
                </c:pt>
                <c:pt idx="487">
                  <c:v>7.52</c:v>
                </c:pt>
                <c:pt idx="488">
                  <c:v>7.41</c:v>
                </c:pt>
                <c:pt idx="489">
                  <c:v>7.8</c:v>
                </c:pt>
                <c:pt idx="490">
                  <c:v>7.94</c:v>
                </c:pt>
                <c:pt idx="491">
                  <c:v>7.95</c:v>
                </c:pt>
                <c:pt idx="492" formatCode="General">
                  <c:v>7.86</c:v>
                </c:pt>
                <c:pt idx="493" formatCode="General">
                  <c:v>7.92</c:v>
                </c:pt>
                <c:pt idx="494" formatCode="General">
                  <c:v>7.91</c:v>
                </c:pt>
                <c:pt idx="495">
                  <c:v>8.3699999999999992</c:v>
                </c:pt>
                <c:pt idx="496">
                  <c:v>7.85</c:v>
                </c:pt>
                <c:pt idx="497">
                  <c:v>8</c:v>
                </c:pt>
                <c:pt idx="498" formatCode="General">
                  <c:v>8.07</c:v>
                </c:pt>
                <c:pt idx="499" formatCode="General">
                  <c:v>8.06</c:v>
                </c:pt>
                <c:pt idx="500">
                  <c:v>7.8</c:v>
                </c:pt>
                <c:pt idx="501" formatCode="General">
                  <c:v>7.87</c:v>
                </c:pt>
                <c:pt idx="502" formatCode="General">
                  <c:v>8.1199999999999992</c:v>
                </c:pt>
                <c:pt idx="503" formatCode="General">
                  <c:v>7.48</c:v>
                </c:pt>
                <c:pt idx="504" formatCode="General">
                  <c:v>7.65</c:v>
                </c:pt>
                <c:pt idx="505">
                  <c:v>8</c:v>
                </c:pt>
                <c:pt idx="506">
                  <c:v>8.01</c:v>
                </c:pt>
                <c:pt idx="507">
                  <c:v>7.96</c:v>
                </c:pt>
                <c:pt idx="508">
                  <c:v>7.79</c:v>
                </c:pt>
                <c:pt idx="509">
                  <c:v>7.77</c:v>
                </c:pt>
                <c:pt idx="510">
                  <c:v>7.92</c:v>
                </c:pt>
                <c:pt idx="511">
                  <c:v>7.86</c:v>
                </c:pt>
                <c:pt idx="512">
                  <c:v>7.55</c:v>
                </c:pt>
                <c:pt idx="513">
                  <c:v>7.73</c:v>
                </c:pt>
                <c:pt idx="514">
                  <c:v>7.82</c:v>
                </c:pt>
                <c:pt idx="515">
                  <c:v>7.6</c:v>
                </c:pt>
                <c:pt idx="516">
                  <c:v>7.73</c:v>
                </c:pt>
                <c:pt idx="517">
                  <c:v>7.75</c:v>
                </c:pt>
                <c:pt idx="518">
                  <c:v>7.8</c:v>
                </c:pt>
                <c:pt idx="519">
                  <c:v>7.77</c:v>
                </c:pt>
                <c:pt idx="520">
                  <c:v>7.98</c:v>
                </c:pt>
                <c:pt idx="521">
                  <c:v>7.82</c:v>
                </c:pt>
                <c:pt idx="522">
                  <c:v>7.74</c:v>
                </c:pt>
                <c:pt idx="523">
                  <c:v>7.65</c:v>
                </c:pt>
                <c:pt idx="524">
                  <c:v>7.67</c:v>
                </c:pt>
                <c:pt idx="525">
                  <c:v>7.73</c:v>
                </c:pt>
                <c:pt idx="526">
                  <c:v>7.65</c:v>
                </c:pt>
                <c:pt idx="527">
                  <c:v>7.74</c:v>
                </c:pt>
                <c:pt idx="528">
                  <c:v>7.43</c:v>
                </c:pt>
                <c:pt idx="529">
                  <c:v>7.44</c:v>
                </c:pt>
                <c:pt idx="530">
                  <c:v>7.81</c:v>
                </c:pt>
                <c:pt idx="531">
                  <c:v>7.73</c:v>
                </c:pt>
                <c:pt idx="532">
                  <c:v>7.71</c:v>
                </c:pt>
                <c:pt idx="533">
                  <c:v>7.71</c:v>
                </c:pt>
                <c:pt idx="534">
                  <c:v>7.81</c:v>
                </c:pt>
                <c:pt idx="535">
                  <c:v>7.8</c:v>
                </c:pt>
                <c:pt idx="536">
                  <c:v>7.6</c:v>
                </c:pt>
                <c:pt idx="537">
                  <c:v>7.98</c:v>
                </c:pt>
                <c:pt idx="538">
                  <c:v>7.55</c:v>
                </c:pt>
                <c:pt idx="539">
                  <c:v>7.67</c:v>
                </c:pt>
                <c:pt idx="540">
                  <c:v>7.62</c:v>
                </c:pt>
                <c:pt idx="541">
                  <c:v>7.25</c:v>
                </c:pt>
                <c:pt idx="542">
                  <c:v>7.83</c:v>
                </c:pt>
                <c:pt idx="543">
                  <c:v>8.18</c:v>
                </c:pt>
                <c:pt idx="544">
                  <c:v>7.74</c:v>
                </c:pt>
                <c:pt idx="545">
                  <c:v>7.38</c:v>
                </c:pt>
                <c:pt idx="546">
                  <c:v>7.64</c:v>
                </c:pt>
                <c:pt idx="547">
                  <c:v>7.43</c:v>
                </c:pt>
                <c:pt idx="548">
                  <c:v>7.75</c:v>
                </c:pt>
                <c:pt idx="549">
                  <c:v>7.73</c:v>
                </c:pt>
                <c:pt idx="550">
                  <c:v>7.71</c:v>
                </c:pt>
                <c:pt idx="551">
                  <c:v>7.65</c:v>
                </c:pt>
                <c:pt idx="552">
                  <c:v>7.53</c:v>
                </c:pt>
                <c:pt idx="553">
                  <c:v>7.82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FB0-4F84-BA81-ACD26D9F1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1046008"/>
        <c:axId val="571046336"/>
      </c:scatterChart>
      <c:valAx>
        <c:axId val="571046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F800]dddd\,\ mmmm\ dd\,\ 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046336"/>
        <c:crosses val="autoZero"/>
        <c:crossBetween val="midCat"/>
      </c:valAx>
      <c:valAx>
        <c:axId val="571046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046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 vs Date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movingAvg"/>
            <c:period val="20"/>
            <c:dispRSqr val="1"/>
            <c:dispEq val="0"/>
            <c:trendlineLbl>
              <c:layout>
                <c:manualLayout>
                  <c:x val="-0.17905500213982958"/>
                  <c:y val="-0.386540536599591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-0.18918843323638293"/>
                  <c:y val="-0.2665055409740448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Otter!$A$151:$A$852</c:f>
              <c:numCache>
                <c:formatCode>[$-F800]dddd\,\ mmmm\ dd\,\ yyyy</c:formatCode>
                <c:ptCount val="702"/>
                <c:pt idx="0">
                  <c:v>42849</c:v>
                </c:pt>
                <c:pt idx="1">
                  <c:v>42849</c:v>
                </c:pt>
                <c:pt idx="2">
                  <c:v>42850</c:v>
                </c:pt>
                <c:pt idx="3">
                  <c:v>42850</c:v>
                </c:pt>
                <c:pt idx="4">
                  <c:v>42851</c:v>
                </c:pt>
                <c:pt idx="5">
                  <c:v>42851</c:v>
                </c:pt>
                <c:pt idx="6">
                  <c:v>42851</c:v>
                </c:pt>
                <c:pt idx="7">
                  <c:v>42852</c:v>
                </c:pt>
                <c:pt idx="8">
                  <c:v>42852</c:v>
                </c:pt>
                <c:pt idx="9">
                  <c:v>42853</c:v>
                </c:pt>
                <c:pt idx="10">
                  <c:v>42854</c:v>
                </c:pt>
                <c:pt idx="11">
                  <c:v>42854</c:v>
                </c:pt>
                <c:pt idx="12">
                  <c:v>42854</c:v>
                </c:pt>
                <c:pt idx="13">
                  <c:v>42855</c:v>
                </c:pt>
                <c:pt idx="14">
                  <c:v>42855</c:v>
                </c:pt>
                <c:pt idx="15">
                  <c:v>42855</c:v>
                </c:pt>
                <c:pt idx="16">
                  <c:v>42856</c:v>
                </c:pt>
                <c:pt idx="17">
                  <c:v>42856</c:v>
                </c:pt>
                <c:pt idx="18">
                  <c:v>42856</c:v>
                </c:pt>
                <c:pt idx="19">
                  <c:v>42857</c:v>
                </c:pt>
                <c:pt idx="20">
                  <c:v>42857</c:v>
                </c:pt>
                <c:pt idx="21">
                  <c:v>42857</c:v>
                </c:pt>
                <c:pt idx="22">
                  <c:v>42858</c:v>
                </c:pt>
                <c:pt idx="23">
                  <c:v>42858</c:v>
                </c:pt>
                <c:pt idx="24">
                  <c:v>42858</c:v>
                </c:pt>
                <c:pt idx="25">
                  <c:v>42859</c:v>
                </c:pt>
                <c:pt idx="26">
                  <c:v>42859</c:v>
                </c:pt>
                <c:pt idx="27">
                  <c:v>42859</c:v>
                </c:pt>
                <c:pt idx="28">
                  <c:v>42860</c:v>
                </c:pt>
                <c:pt idx="29">
                  <c:v>42860</c:v>
                </c:pt>
                <c:pt idx="30">
                  <c:v>42860</c:v>
                </c:pt>
                <c:pt idx="31">
                  <c:v>42861</c:v>
                </c:pt>
                <c:pt idx="32">
                  <c:v>42861</c:v>
                </c:pt>
                <c:pt idx="33">
                  <c:v>42862</c:v>
                </c:pt>
                <c:pt idx="34">
                  <c:v>42862</c:v>
                </c:pt>
                <c:pt idx="35">
                  <c:v>42862</c:v>
                </c:pt>
                <c:pt idx="36">
                  <c:v>42863</c:v>
                </c:pt>
                <c:pt idx="37">
                  <c:v>42863</c:v>
                </c:pt>
                <c:pt idx="38">
                  <c:v>42863</c:v>
                </c:pt>
                <c:pt idx="39">
                  <c:v>42864</c:v>
                </c:pt>
                <c:pt idx="40">
                  <c:v>42864</c:v>
                </c:pt>
                <c:pt idx="41">
                  <c:v>42864</c:v>
                </c:pt>
                <c:pt idx="42">
                  <c:v>42865</c:v>
                </c:pt>
                <c:pt idx="43">
                  <c:v>42865</c:v>
                </c:pt>
                <c:pt idx="44">
                  <c:v>42866</c:v>
                </c:pt>
                <c:pt idx="45">
                  <c:v>42867</c:v>
                </c:pt>
                <c:pt idx="46">
                  <c:v>42867</c:v>
                </c:pt>
                <c:pt idx="47">
                  <c:v>42868</c:v>
                </c:pt>
                <c:pt idx="48">
                  <c:v>42868</c:v>
                </c:pt>
                <c:pt idx="49">
                  <c:v>42868</c:v>
                </c:pt>
                <c:pt idx="50">
                  <c:v>42869</c:v>
                </c:pt>
                <c:pt idx="51">
                  <c:v>42869</c:v>
                </c:pt>
                <c:pt idx="52">
                  <c:v>42869</c:v>
                </c:pt>
                <c:pt idx="53">
                  <c:v>42870</c:v>
                </c:pt>
                <c:pt idx="54">
                  <c:v>42870</c:v>
                </c:pt>
                <c:pt idx="55">
                  <c:v>42871</c:v>
                </c:pt>
                <c:pt idx="56">
                  <c:v>42871</c:v>
                </c:pt>
                <c:pt idx="57">
                  <c:v>42872</c:v>
                </c:pt>
                <c:pt idx="58">
                  <c:v>42872</c:v>
                </c:pt>
                <c:pt idx="59">
                  <c:v>42873</c:v>
                </c:pt>
                <c:pt idx="60">
                  <c:v>42873</c:v>
                </c:pt>
                <c:pt idx="61">
                  <c:v>42874</c:v>
                </c:pt>
                <c:pt idx="62">
                  <c:v>42874</c:v>
                </c:pt>
                <c:pt idx="63">
                  <c:v>42874</c:v>
                </c:pt>
                <c:pt idx="64">
                  <c:v>42875</c:v>
                </c:pt>
                <c:pt idx="65">
                  <c:v>42875</c:v>
                </c:pt>
                <c:pt idx="66">
                  <c:v>42875</c:v>
                </c:pt>
                <c:pt idx="67">
                  <c:v>42876</c:v>
                </c:pt>
                <c:pt idx="68">
                  <c:v>42876</c:v>
                </c:pt>
                <c:pt idx="69">
                  <c:v>42876</c:v>
                </c:pt>
                <c:pt idx="70">
                  <c:v>42877</c:v>
                </c:pt>
                <c:pt idx="71">
                  <c:v>42877</c:v>
                </c:pt>
                <c:pt idx="72">
                  <c:v>42878</c:v>
                </c:pt>
                <c:pt idx="73">
                  <c:v>42879</c:v>
                </c:pt>
                <c:pt idx="74">
                  <c:v>42879</c:v>
                </c:pt>
                <c:pt idx="75">
                  <c:v>42879</c:v>
                </c:pt>
                <c:pt idx="76">
                  <c:v>42880</c:v>
                </c:pt>
                <c:pt idx="77">
                  <c:v>42880</c:v>
                </c:pt>
                <c:pt idx="78">
                  <c:v>42881</c:v>
                </c:pt>
                <c:pt idx="79">
                  <c:v>42881</c:v>
                </c:pt>
                <c:pt idx="80">
                  <c:v>42882</c:v>
                </c:pt>
                <c:pt idx="81">
                  <c:v>42882</c:v>
                </c:pt>
                <c:pt idx="82">
                  <c:v>42883</c:v>
                </c:pt>
                <c:pt idx="83">
                  <c:v>42883</c:v>
                </c:pt>
                <c:pt idx="84">
                  <c:v>42883</c:v>
                </c:pt>
                <c:pt idx="85">
                  <c:v>42884</c:v>
                </c:pt>
                <c:pt idx="86">
                  <c:v>42886</c:v>
                </c:pt>
                <c:pt idx="87">
                  <c:v>42887</c:v>
                </c:pt>
                <c:pt idx="88">
                  <c:v>42887</c:v>
                </c:pt>
                <c:pt idx="89">
                  <c:v>42887</c:v>
                </c:pt>
                <c:pt idx="90">
                  <c:v>42888</c:v>
                </c:pt>
                <c:pt idx="91">
                  <c:v>42888</c:v>
                </c:pt>
                <c:pt idx="92">
                  <c:v>42888</c:v>
                </c:pt>
                <c:pt idx="93">
                  <c:v>42889</c:v>
                </c:pt>
                <c:pt idx="94">
                  <c:v>42889</c:v>
                </c:pt>
                <c:pt idx="95">
                  <c:v>42890</c:v>
                </c:pt>
                <c:pt idx="96">
                  <c:v>42890</c:v>
                </c:pt>
                <c:pt idx="97">
                  <c:v>42890</c:v>
                </c:pt>
                <c:pt idx="98">
                  <c:v>42891</c:v>
                </c:pt>
                <c:pt idx="99">
                  <c:v>42891</c:v>
                </c:pt>
                <c:pt idx="100">
                  <c:v>42891</c:v>
                </c:pt>
                <c:pt idx="101">
                  <c:v>42892</c:v>
                </c:pt>
                <c:pt idx="102">
                  <c:v>42892</c:v>
                </c:pt>
                <c:pt idx="103">
                  <c:v>42892</c:v>
                </c:pt>
                <c:pt idx="104">
                  <c:v>42893</c:v>
                </c:pt>
                <c:pt idx="105">
                  <c:v>42893</c:v>
                </c:pt>
                <c:pt idx="106">
                  <c:v>42893</c:v>
                </c:pt>
                <c:pt idx="107">
                  <c:v>42894</c:v>
                </c:pt>
                <c:pt idx="108">
                  <c:v>42894</c:v>
                </c:pt>
                <c:pt idx="109">
                  <c:v>42894</c:v>
                </c:pt>
                <c:pt idx="110">
                  <c:v>42895</c:v>
                </c:pt>
                <c:pt idx="111">
                  <c:v>42895</c:v>
                </c:pt>
                <c:pt idx="112">
                  <c:v>42895</c:v>
                </c:pt>
                <c:pt idx="113">
                  <c:v>42896</c:v>
                </c:pt>
                <c:pt idx="114">
                  <c:v>42896</c:v>
                </c:pt>
                <c:pt idx="115">
                  <c:v>42897</c:v>
                </c:pt>
                <c:pt idx="116">
                  <c:v>42897</c:v>
                </c:pt>
                <c:pt idx="117">
                  <c:v>42897</c:v>
                </c:pt>
                <c:pt idx="118">
                  <c:v>42898</c:v>
                </c:pt>
                <c:pt idx="119">
                  <c:v>42899</c:v>
                </c:pt>
                <c:pt idx="120">
                  <c:v>42899</c:v>
                </c:pt>
                <c:pt idx="121">
                  <c:v>42899</c:v>
                </c:pt>
                <c:pt idx="122">
                  <c:v>42900</c:v>
                </c:pt>
                <c:pt idx="123">
                  <c:v>42900</c:v>
                </c:pt>
                <c:pt idx="124">
                  <c:v>42900</c:v>
                </c:pt>
                <c:pt idx="125">
                  <c:v>42901</c:v>
                </c:pt>
                <c:pt idx="126">
                  <c:v>42901</c:v>
                </c:pt>
                <c:pt idx="127">
                  <c:v>42901</c:v>
                </c:pt>
                <c:pt idx="128">
                  <c:v>42902</c:v>
                </c:pt>
                <c:pt idx="129">
                  <c:v>42902</c:v>
                </c:pt>
                <c:pt idx="130">
                  <c:v>42902</c:v>
                </c:pt>
                <c:pt idx="131">
                  <c:v>42903</c:v>
                </c:pt>
                <c:pt idx="132">
                  <c:v>42903</c:v>
                </c:pt>
                <c:pt idx="133">
                  <c:v>42904</c:v>
                </c:pt>
                <c:pt idx="134">
                  <c:v>42904</c:v>
                </c:pt>
                <c:pt idx="135">
                  <c:v>42904</c:v>
                </c:pt>
                <c:pt idx="136">
                  <c:v>42905</c:v>
                </c:pt>
                <c:pt idx="137">
                  <c:v>42905</c:v>
                </c:pt>
                <c:pt idx="138">
                  <c:v>42905</c:v>
                </c:pt>
                <c:pt idx="139">
                  <c:v>42906</c:v>
                </c:pt>
                <c:pt idx="140">
                  <c:v>42906</c:v>
                </c:pt>
                <c:pt idx="141">
                  <c:v>42907</c:v>
                </c:pt>
                <c:pt idx="142">
                  <c:v>42907</c:v>
                </c:pt>
                <c:pt idx="143">
                  <c:v>42908</c:v>
                </c:pt>
                <c:pt idx="144">
                  <c:v>42908</c:v>
                </c:pt>
                <c:pt idx="145">
                  <c:v>42909</c:v>
                </c:pt>
                <c:pt idx="146">
                  <c:v>42909</c:v>
                </c:pt>
                <c:pt idx="147">
                  <c:v>42910</c:v>
                </c:pt>
                <c:pt idx="148">
                  <c:v>42910</c:v>
                </c:pt>
                <c:pt idx="149">
                  <c:v>42910</c:v>
                </c:pt>
                <c:pt idx="150">
                  <c:v>42911</c:v>
                </c:pt>
                <c:pt idx="151">
                  <c:v>42911</c:v>
                </c:pt>
                <c:pt idx="152">
                  <c:v>42911</c:v>
                </c:pt>
                <c:pt idx="153">
                  <c:v>42912</c:v>
                </c:pt>
                <c:pt idx="154">
                  <c:v>42912</c:v>
                </c:pt>
                <c:pt idx="155">
                  <c:v>42912</c:v>
                </c:pt>
                <c:pt idx="156">
                  <c:v>42913</c:v>
                </c:pt>
                <c:pt idx="157">
                  <c:v>42913</c:v>
                </c:pt>
                <c:pt idx="158">
                  <c:v>42913</c:v>
                </c:pt>
                <c:pt idx="159">
                  <c:v>42914</c:v>
                </c:pt>
                <c:pt idx="160">
                  <c:v>42914</c:v>
                </c:pt>
                <c:pt idx="161">
                  <c:v>42916</c:v>
                </c:pt>
                <c:pt idx="162">
                  <c:v>42916</c:v>
                </c:pt>
                <c:pt idx="163">
                  <c:v>42916</c:v>
                </c:pt>
                <c:pt idx="164">
                  <c:v>42917</c:v>
                </c:pt>
                <c:pt idx="165">
                  <c:v>42917</c:v>
                </c:pt>
                <c:pt idx="166">
                  <c:v>42918</c:v>
                </c:pt>
                <c:pt idx="167">
                  <c:v>42918</c:v>
                </c:pt>
                <c:pt idx="168">
                  <c:v>42919</c:v>
                </c:pt>
                <c:pt idx="169">
                  <c:v>42919</c:v>
                </c:pt>
                <c:pt idx="170">
                  <c:v>42920</c:v>
                </c:pt>
                <c:pt idx="171">
                  <c:v>42921</c:v>
                </c:pt>
                <c:pt idx="172">
                  <c:v>42921</c:v>
                </c:pt>
                <c:pt idx="173">
                  <c:v>42922</c:v>
                </c:pt>
                <c:pt idx="174">
                  <c:v>42922</c:v>
                </c:pt>
                <c:pt idx="175">
                  <c:v>42922</c:v>
                </c:pt>
                <c:pt idx="176">
                  <c:v>42923</c:v>
                </c:pt>
                <c:pt idx="177">
                  <c:v>42924</c:v>
                </c:pt>
                <c:pt idx="178">
                  <c:v>42924</c:v>
                </c:pt>
                <c:pt idx="179">
                  <c:v>42925</c:v>
                </c:pt>
                <c:pt idx="180">
                  <c:v>42925</c:v>
                </c:pt>
                <c:pt idx="181">
                  <c:v>42925</c:v>
                </c:pt>
                <c:pt idx="182">
                  <c:v>42926</c:v>
                </c:pt>
                <c:pt idx="183">
                  <c:v>42926</c:v>
                </c:pt>
                <c:pt idx="184">
                  <c:v>42927</c:v>
                </c:pt>
                <c:pt idx="185">
                  <c:v>42927</c:v>
                </c:pt>
                <c:pt idx="186">
                  <c:v>42928</c:v>
                </c:pt>
                <c:pt idx="187">
                  <c:v>42928</c:v>
                </c:pt>
                <c:pt idx="188">
                  <c:v>42929</c:v>
                </c:pt>
                <c:pt idx="189">
                  <c:v>42930</c:v>
                </c:pt>
                <c:pt idx="190">
                  <c:v>42930</c:v>
                </c:pt>
                <c:pt idx="191">
                  <c:v>42931</c:v>
                </c:pt>
                <c:pt idx="192">
                  <c:v>42931</c:v>
                </c:pt>
                <c:pt idx="193">
                  <c:v>42932</c:v>
                </c:pt>
                <c:pt idx="194">
                  <c:v>42932</c:v>
                </c:pt>
                <c:pt idx="195">
                  <c:v>42933</c:v>
                </c:pt>
                <c:pt idx="196">
                  <c:v>42934</c:v>
                </c:pt>
                <c:pt idx="197">
                  <c:v>42934</c:v>
                </c:pt>
                <c:pt idx="198">
                  <c:v>42935</c:v>
                </c:pt>
                <c:pt idx="199">
                  <c:v>42935</c:v>
                </c:pt>
                <c:pt idx="200">
                  <c:v>42936</c:v>
                </c:pt>
                <c:pt idx="201">
                  <c:v>42937</c:v>
                </c:pt>
                <c:pt idx="202">
                  <c:v>42938</c:v>
                </c:pt>
                <c:pt idx="203">
                  <c:v>42938</c:v>
                </c:pt>
                <c:pt idx="204">
                  <c:v>42938</c:v>
                </c:pt>
                <c:pt idx="205">
                  <c:v>42939</c:v>
                </c:pt>
                <c:pt idx="206">
                  <c:v>42939</c:v>
                </c:pt>
                <c:pt idx="207">
                  <c:v>42940</c:v>
                </c:pt>
                <c:pt idx="208">
                  <c:v>42940</c:v>
                </c:pt>
                <c:pt idx="209">
                  <c:v>42940</c:v>
                </c:pt>
                <c:pt idx="210">
                  <c:v>42941</c:v>
                </c:pt>
                <c:pt idx="211">
                  <c:v>42941</c:v>
                </c:pt>
                <c:pt idx="212">
                  <c:v>42942</c:v>
                </c:pt>
                <c:pt idx="213">
                  <c:v>42942</c:v>
                </c:pt>
                <c:pt idx="214">
                  <c:v>42942</c:v>
                </c:pt>
                <c:pt idx="215">
                  <c:v>42943</c:v>
                </c:pt>
                <c:pt idx="216">
                  <c:v>42943</c:v>
                </c:pt>
                <c:pt idx="217">
                  <c:v>42944</c:v>
                </c:pt>
                <c:pt idx="218">
                  <c:v>42944</c:v>
                </c:pt>
                <c:pt idx="219">
                  <c:v>42945</c:v>
                </c:pt>
                <c:pt idx="220">
                  <c:v>42945</c:v>
                </c:pt>
                <c:pt idx="221">
                  <c:v>42946</c:v>
                </c:pt>
                <c:pt idx="222">
                  <c:v>42947</c:v>
                </c:pt>
                <c:pt idx="223">
                  <c:v>42947</c:v>
                </c:pt>
                <c:pt idx="224">
                  <c:v>42948</c:v>
                </c:pt>
                <c:pt idx="225">
                  <c:v>42948</c:v>
                </c:pt>
                <c:pt idx="226">
                  <c:v>42949</c:v>
                </c:pt>
                <c:pt idx="227">
                  <c:v>42949</c:v>
                </c:pt>
                <c:pt idx="228">
                  <c:v>42950</c:v>
                </c:pt>
                <c:pt idx="229">
                  <c:v>42950</c:v>
                </c:pt>
                <c:pt idx="230">
                  <c:v>42950</c:v>
                </c:pt>
                <c:pt idx="231">
                  <c:v>42950</c:v>
                </c:pt>
                <c:pt idx="232">
                  <c:v>42951</c:v>
                </c:pt>
                <c:pt idx="233">
                  <c:v>42951</c:v>
                </c:pt>
                <c:pt idx="234">
                  <c:v>42952</c:v>
                </c:pt>
                <c:pt idx="235">
                  <c:v>42952</c:v>
                </c:pt>
                <c:pt idx="236">
                  <c:v>42953</c:v>
                </c:pt>
                <c:pt idx="237">
                  <c:v>42953</c:v>
                </c:pt>
                <c:pt idx="238">
                  <c:v>42954</c:v>
                </c:pt>
                <c:pt idx="239">
                  <c:v>42954</c:v>
                </c:pt>
                <c:pt idx="240">
                  <c:v>42955</c:v>
                </c:pt>
                <c:pt idx="241">
                  <c:v>42955</c:v>
                </c:pt>
                <c:pt idx="242">
                  <c:v>42956</c:v>
                </c:pt>
                <c:pt idx="243">
                  <c:v>42956</c:v>
                </c:pt>
                <c:pt idx="244">
                  <c:v>42957</c:v>
                </c:pt>
                <c:pt idx="245">
                  <c:v>42959</c:v>
                </c:pt>
                <c:pt idx="246">
                  <c:v>42959</c:v>
                </c:pt>
                <c:pt idx="247">
                  <c:v>42960</c:v>
                </c:pt>
                <c:pt idx="248">
                  <c:v>42960</c:v>
                </c:pt>
                <c:pt idx="249">
                  <c:v>42961</c:v>
                </c:pt>
                <c:pt idx="250">
                  <c:v>42961</c:v>
                </c:pt>
                <c:pt idx="251">
                  <c:v>42962</c:v>
                </c:pt>
                <c:pt idx="252">
                  <c:v>42962</c:v>
                </c:pt>
                <c:pt idx="253">
                  <c:v>42962</c:v>
                </c:pt>
                <c:pt idx="254">
                  <c:v>42963</c:v>
                </c:pt>
                <c:pt idx="255">
                  <c:v>42963</c:v>
                </c:pt>
                <c:pt idx="256">
                  <c:v>42964</c:v>
                </c:pt>
                <c:pt idx="257">
                  <c:v>42964</c:v>
                </c:pt>
                <c:pt idx="258">
                  <c:v>42965</c:v>
                </c:pt>
                <c:pt idx="259">
                  <c:v>42965</c:v>
                </c:pt>
                <c:pt idx="260">
                  <c:v>42966</c:v>
                </c:pt>
                <c:pt idx="261">
                  <c:v>42966</c:v>
                </c:pt>
                <c:pt idx="262">
                  <c:v>42967</c:v>
                </c:pt>
                <c:pt idx="263">
                  <c:v>42968</c:v>
                </c:pt>
                <c:pt idx="264">
                  <c:v>42968</c:v>
                </c:pt>
                <c:pt idx="265">
                  <c:v>42969</c:v>
                </c:pt>
                <c:pt idx="266">
                  <c:v>42969</c:v>
                </c:pt>
                <c:pt idx="267">
                  <c:v>42972</c:v>
                </c:pt>
                <c:pt idx="268">
                  <c:v>42973</c:v>
                </c:pt>
                <c:pt idx="269">
                  <c:v>42974</c:v>
                </c:pt>
                <c:pt idx="270">
                  <c:v>42975</c:v>
                </c:pt>
                <c:pt idx="271">
                  <c:v>42975</c:v>
                </c:pt>
                <c:pt idx="272">
                  <c:v>42976</c:v>
                </c:pt>
                <c:pt idx="273">
                  <c:v>42976</c:v>
                </c:pt>
                <c:pt idx="274">
                  <c:v>42977</c:v>
                </c:pt>
                <c:pt idx="275">
                  <c:v>42977</c:v>
                </c:pt>
                <c:pt idx="276">
                  <c:v>42978</c:v>
                </c:pt>
                <c:pt idx="277">
                  <c:v>42979</c:v>
                </c:pt>
                <c:pt idx="278">
                  <c:v>42979</c:v>
                </c:pt>
                <c:pt idx="279">
                  <c:v>42980</c:v>
                </c:pt>
                <c:pt idx="280">
                  <c:v>42981</c:v>
                </c:pt>
                <c:pt idx="281">
                  <c:v>42981</c:v>
                </c:pt>
                <c:pt idx="282">
                  <c:v>42982</c:v>
                </c:pt>
                <c:pt idx="283">
                  <c:v>42983</c:v>
                </c:pt>
                <c:pt idx="284">
                  <c:v>42984</c:v>
                </c:pt>
                <c:pt idx="285">
                  <c:v>42984</c:v>
                </c:pt>
                <c:pt idx="286">
                  <c:v>42985</c:v>
                </c:pt>
                <c:pt idx="287">
                  <c:v>42985</c:v>
                </c:pt>
                <c:pt idx="288">
                  <c:v>42986</c:v>
                </c:pt>
                <c:pt idx="289">
                  <c:v>42986</c:v>
                </c:pt>
                <c:pt idx="290">
                  <c:v>42987</c:v>
                </c:pt>
                <c:pt idx="291">
                  <c:v>42988</c:v>
                </c:pt>
                <c:pt idx="292">
                  <c:v>42988</c:v>
                </c:pt>
                <c:pt idx="293">
                  <c:v>42989</c:v>
                </c:pt>
                <c:pt idx="294">
                  <c:v>42989</c:v>
                </c:pt>
                <c:pt idx="295">
                  <c:v>42990</c:v>
                </c:pt>
                <c:pt idx="296">
                  <c:v>42990</c:v>
                </c:pt>
                <c:pt idx="297">
                  <c:v>42991</c:v>
                </c:pt>
                <c:pt idx="298">
                  <c:v>42992</c:v>
                </c:pt>
                <c:pt idx="299">
                  <c:v>42992</c:v>
                </c:pt>
                <c:pt idx="300">
                  <c:v>42993</c:v>
                </c:pt>
                <c:pt idx="301">
                  <c:v>42993</c:v>
                </c:pt>
                <c:pt idx="302">
                  <c:v>42994</c:v>
                </c:pt>
                <c:pt idx="303">
                  <c:v>42994</c:v>
                </c:pt>
                <c:pt idx="304">
                  <c:v>42995</c:v>
                </c:pt>
                <c:pt idx="305">
                  <c:v>42995</c:v>
                </c:pt>
                <c:pt idx="306">
                  <c:v>42996</c:v>
                </c:pt>
                <c:pt idx="307">
                  <c:v>42996</c:v>
                </c:pt>
                <c:pt idx="308">
                  <c:v>42997</c:v>
                </c:pt>
                <c:pt idx="309">
                  <c:v>42997</c:v>
                </c:pt>
                <c:pt idx="310">
                  <c:v>42998</c:v>
                </c:pt>
                <c:pt idx="311">
                  <c:v>42998</c:v>
                </c:pt>
                <c:pt idx="312">
                  <c:v>42999</c:v>
                </c:pt>
                <c:pt idx="313">
                  <c:v>42999</c:v>
                </c:pt>
                <c:pt idx="314">
                  <c:v>43000</c:v>
                </c:pt>
                <c:pt idx="315">
                  <c:v>43000</c:v>
                </c:pt>
                <c:pt idx="316">
                  <c:v>43001</c:v>
                </c:pt>
                <c:pt idx="317">
                  <c:v>43001</c:v>
                </c:pt>
                <c:pt idx="318">
                  <c:v>43002</c:v>
                </c:pt>
                <c:pt idx="319">
                  <c:v>43002</c:v>
                </c:pt>
                <c:pt idx="320">
                  <c:v>43003</c:v>
                </c:pt>
                <c:pt idx="321">
                  <c:v>43004</c:v>
                </c:pt>
                <c:pt idx="322">
                  <c:v>43004</c:v>
                </c:pt>
                <c:pt idx="323">
                  <c:v>43005</c:v>
                </c:pt>
                <c:pt idx="324">
                  <c:v>43006</c:v>
                </c:pt>
                <c:pt idx="325">
                  <c:v>43006</c:v>
                </c:pt>
                <c:pt idx="326">
                  <c:v>43007</c:v>
                </c:pt>
                <c:pt idx="327">
                  <c:v>43007</c:v>
                </c:pt>
                <c:pt idx="328">
                  <c:v>43008</c:v>
                </c:pt>
                <c:pt idx="329">
                  <c:v>43008</c:v>
                </c:pt>
                <c:pt idx="330">
                  <c:v>43009</c:v>
                </c:pt>
                <c:pt idx="331">
                  <c:v>43009</c:v>
                </c:pt>
                <c:pt idx="332">
                  <c:v>43010</c:v>
                </c:pt>
                <c:pt idx="333">
                  <c:v>43011</c:v>
                </c:pt>
                <c:pt idx="334">
                  <c:v>43012</c:v>
                </c:pt>
                <c:pt idx="335">
                  <c:v>43013</c:v>
                </c:pt>
                <c:pt idx="336">
                  <c:v>43013</c:v>
                </c:pt>
                <c:pt idx="337">
                  <c:v>43014</c:v>
                </c:pt>
                <c:pt idx="338">
                  <c:v>43015</c:v>
                </c:pt>
                <c:pt idx="339">
                  <c:v>43015</c:v>
                </c:pt>
                <c:pt idx="340">
                  <c:v>43016</c:v>
                </c:pt>
                <c:pt idx="341">
                  <c:v>43016</c:v>
                </c:pt>
                <c:pt idx="342">
                  <c:v>43017</c:v>
                </c:pt>
                <c:pt idx="343">
                  <c:v>43017</c:v>
                </c:pt>
                <c:pt idx="344">
                  <c:v>43018</c:v>
                </c:pt>
                <c:pt idx="345">
                  <c:v>43018</c:v>
                </c:pt>
                <c:pt idx="346">
                  <c:v>43019</c:v>
                </c:pt>
                <c:pt idx="347">
                  <c:v>43019</c:v>
                </c:pt>
                <c:pt idx="348">
                  <c:v>43020</c:v>
                </c:pt>
                <c:pt idx="349">
                  <c:v>43020</c:v>
                </c:pt>
                <c:pt idx="350">
                  <c:v>43021</c:v>
                </c:pt>
                <c:pt idx="351">
                  <c:v>43021</c:v>
                </c:pt>
                <c:pt idx="352">
                  <c:v>43022</c:v>
                </c:pt>
                <c:pt idx="353">
                  <c:v>43022</c:v>
                </c:pt>
                <c:pt idx="354">
                  <c:v>43023</c:v>
                </c:pt>
                <c:pt idx="355">
                  <c:v>43024</c:v>
                </c:pt>
                <c:pt idx="356">
                  <c:v>43024</c:v>
                </c:pt>
                <c:pt idx="357">
                  <c:v>43025</c:v>
                </c:pt>
                <c:pt idx="358">
                  <c:v>43025</c:v>
                </c:pt>
                <c:pt idx="359">
                  <c:v>43026</c:v>
                </c:pt>
                <c:pt idx="360">
                  <c:v>43026</c:v>
                </c:pt>
                <c:pt idx="361">
                  <c:v>43027</c:v>
                </c:pt>
                <c:pt idx="362">
                  <c:v>43027</c:v>
                </c:pt>
                <c:pt idx="363">
                  <c:v>43028</c:v>
                </c:pt>
                <c:pt idx="364">
                  <c:v>43029</c:v>
                </c:pt>
                <c:pt idx="365">
                  <c:v>43030</c:v>
                </c:pt>
                <c:pt idx="366">
                  <c:v>43030</c:v>
                </c:pt>
                <c:pt idx="367">
                  <c:v>43031</c:v>
                </c:pt>
                <c:pt idx="368">
                  <c:v>43031</c:v>
                </c:pt>
                <c:pt idx="369">
                  <c:v>43032</c:v>
                </c:pt>
                <c:pt idx="370">
                  <c:v>43033</c:v>
                </c:pt>
                <c:pt idx="371">
                  <c:v>43034</c:v>
                </c:pt>
                <c:pt idx="372">
                  <c:v>43034</c:v>
                </c:pt>
                <c:pt idx="373">
                  <c:v>43037</c:v>
                </c:pt>
                <c:pt idx="374">
                  <c:v>43038</c:v>
                </c:pt>
                <c:pt idx="375">
                  <c:v>43038</c:v>
                </c:pt>
                <c:pt idx="376">
                  <c:v>43039</c:v>
                </c:pt>
                <c:pt idx="377">
                  <c:v>43040</c:v>
                </c:pt>
                <c:pt idx="378">
                  <c:v>43040</c:v>
                </c:pt>
                <c:pt idx="379">
                  <c:v>43044</c:v>
                </c:pt>
                <c:pt idx="380">
                  <c:v>43045</c:v>
                </c:pt>
                <c:pt idx="381">
                  <c:v>43045</c:v>
                </c:pt>
                <c:pt idx="382">
                  <c:v>43046</c:v>
                </c:pt>
                <c:pt idx="383">
                  <c:v>43046</c:v>
                </c:pt>
                <c:pt idx="384">
                  <c:v>43047</c:v>
                </c:pt>
                <c:pt idx="385">
                  <c:v>43048</c:v>
                </c:pt>
                <c:pt idx="386">
                  <c:v>43049</c:v>
                </c:pt>
                <c:pt idx="387">
                  <c:v>43049</c:v>
                </c:pt>
                <c:pt idx="388">
                  <c:v>43050</c:v>
                </c:pt>
                <c:pt idx="389">
                  <c:v>43051</c:v>
                </c:pt>
                <c:pt idx="390">
                  <c:v>43053</c:v>
                </c:pt>
                <c:pt idx="391">
                  <c:v>43054</c:v>
                </c:pt>
                <c:pt idx="392">
                  <c:v>43054</c:v>
                </c:pt>
                <c:pt idx="393">
                  <c:v>43055</c:v>
                </c:pt>
                <c:pt idx="394">
                  <c:v>43056</c:v>
                </c:pt>
                <c:pt idx="395">
                  <c:v>43060</c:v>
                </c:pt>
                <c:pt idx="396">
                  <c:v>43065</c:v>
                </c:pt>
                <c:pt idx="397">
                  <c:v>43067</c:v>
                </c:pt>
                <c:pt idx="398">
                  <c:v>43067</c:v>
                </c:pt>
                <c:pt idx="399">
                  <c:v>43067</c:v>
                </c:pt>
                <c:pt idx="400">
                  <c:v>43070</c:v>
                </c:pt>
                <c:pt idx="401">
                  <c:v>43071</c:v>
                </c:pt>
                <c:pt idx="402">
                  <c:v>43072</c:v>
                </c:pt>
                <c:pt idx="403">
                  <c:v>43074</c:v>
                </c:pt>
                <c:pt idx="404">
                  <c:v>43077</c:v>
                </c:pt>
                <c:pt idx="405">
                  <c:v>43078</c:v>
                </c:pt>
                <c:pt idx="406">
                  <c:v>43078</c:v>
                </c:pt>
                <c:pt idx="407">
                  <c:v>43079</c:v>
                </c:pt>
                <c:pt idx="408">
                  <c:v>43081</c:v>
                </c:pt>
                <c:pt idx="409">
                  <c:v>43082</c:v>
                </c:pt>
                <c:pt idx="410">
                  <c:v>43084</c:v>
                </c:pt>
                <c:pt idx="411">
                  <c:v>43086</c:v>
                </c:pt>
                <c:pt idx="412">
                  <c:v>43087</c:v>
                </c:pt>
                <c:pt idx="413">
                  <c:v>43088</c:v>
                </c:pt>
                <c:pt idx="414">
                  <c:v>43089</c:v>
                </c:pt>
                <c:pt idx="415">
                  <c:v>43091</c:v>
                </c:pt>
                <c:pt idx="416">
                  <c:v>43093</c:v>
                </c:pt>
                <c:pt idx="417">
                  <c:v>43094</c:v>
                </c:pt>
                <c:pt idx="418">
                  <c:v>43095</c:v>
                </c:pt>
                <c:pt idx="419">
                  <c:v>43096</c:v>
                </c:pt>
                <c:pt idx="420">
                  <c:v>43097</c:v>
                </c:pt>
                <c:pt idx="421">
                  <c:v>43098</c:v>
                </c:pt>
                <c:pt idx="422">
                  <c:v>43099</c:v>
                </c:pt>
                <c:pt idx="423">
                  <c:v>43100</c:v>
                </c:pt>
                <c:pt idx="424">
                  <c:v>43101</c:v>
                </c:pt>
                <c:pt idx="425">
                  <c:v>43101</c:v>
                </c:pt>
                <c:pt idx="426">
                  <c:v>43102</c:v>
                </c:pt>
                <c:pt idx="427">
                  <c:v>43103</c:v>
                </c:pt>
                <c:pt idx="428">
                  <c:v>43104</c:v>
                </c:pt>
                <c:pt idx="429">
                  <c:v>43105</c:v>
                </c:pt>
                <c:pt idx="430">
                  <c:v>43106</c:v>
                </c:pt>
                <c:pt idx="431">
                  <c:v>43107</c:v>
                </c:pt>
                <c:pt idx="432">
                  <c:v>43109</c:v>
                </c:pt>
                <c:pt idx="433">
                  <c:v>43110</c:v>
                </c:pt>
                <c:pt idx="434">
                  <c:v>43112</c:v>
                </c:pt>
                <c:pt idx="435">
                  <c:v>43113</c:v>
                </c:pt>
                <c:pt idx="436">
                  <c:v>43114</c:v>
                </c:pt>
                <c:pt idx="437">
                  <c:v>43115</c:v>
                </c:pt>
                <c:pt idx="438">
                  <c:v>43116</c:v>
                </c:pt>
                <c:pt idx="439">
                  <c:v>43119</c:v>
                </c:pt>
                <c:pt idx="440">
                  <c:v>43120</c:v>
                </c:pt>
                <c:pt idx="441">
                  <c:v>43121</c:v>
                </c:pt>
                <c:pt idx="442">
                  <c:v>43123</c:v>
                </c:pt>
                <c:pt idx="443">
                  <c:v>43124</c:v>
                </c:pt>
                <c:pt idx="444">
                  <c:v>43125</c:v>
                </c:pt>
                <c:pt idx="445">
                  <c:v>43125</c:v>
                </c:pt>
                <c:pt idx="446">
                  <c:v>43126</c:v>
                </c:pt>
                <c:pt idx="447">
                  <c:v>43127</c:v>
                </c:pt>
                <c:pt idx="448">
                  <c:v>43128</c:v>
                </c:pt>
                <c:pt idx="449">
                  <c:v>43129</c:v>
                </c:pt>
                <c:pt idx="450">
                  <c:v>43130</c:v>
                </c:pt>
                <c:pt idx="451">
                  <c:v>43132</c:v>
                </c:pt>
                <c:pt idx="452">
                  <c:v>43133</c:v>
                </c:pt>
                <c:pt idx="453">
                  <c:v>43134</c:v>
                </c:pt>
                <c:pt idx="454">
                  <c:v>43135</c:v>
                </c:pt>
                <c:pt idx="455">
                  <c:v>43136</c:v>
                </c:pt>
                <c:pt idx="456">
                  <c:v>43138</c:v>
                </c:pt>
                <c:pt idx="457">
                  <c:v>43139</c:v>
                </c:pt>
                <c:pt idx="458">
                  <c:v>43145</c:v>
                </c:pt>
                <c:pt idx="459">
                  <c:v>43147</c:v>
                </c:pt>
                <c:pt idx="460">
                  <c:v>43148</c:v>
                </c:pt>
                <c:pt idx="461">
                  <c:v>43151</c:v>
                </c:pt>
                <c:pt idx="462">
                  <c:v>43152</c:v>
                </c:pt>
                <c:pt idx="463">
                  <c:v>43156</c:v>
                </c:pt>
                <c:pt idx="464">
                  <c:v>43161</c:v>
                </c:pt>
                <c:pt idx="465">
                  <c:v>43161</c:v>
                </c:pt>
                <c:pt idx="466">
                  <c:v>43167</c:v>
                </c:pt>
                <c:pt idx="467">
                  <c:v>43168</c:v>
                </c:pt>
                <c:pt idx="468">
                  <c:v>43171</c:v>
                </c:pt>
                <c:pt idx="469">
                  <c:v>43174</c:v>
                </c:pt>
                <c:pt idx="470">
                  <c:v>43178</c:v>
                </c:pt>
                <c:pt idx="471">
                  <c:v>43180</c:v>
                </c:pt>
                <c:pt idx="472">
                  <c:v>43180</c:v>
                </c:pt>
                <c:pt idx="473">
                  <c:v>43181</c:v>
                </c:pt>
                <c:pt idx="474">
                  <c:v>43182</c:v>
                </c:pt>
                <c:pt idx="475">
                  <c:v>43185</c:v>
                </c:pt>
                <c:pt idx="476">
                  <c:v>43188</c:v>
                </c:pt>
                <c:pt idx="477">
                  <c:v>43190</c:v>
                </c:pt>
                <c:pt idx="478">
                  <c:v>43193</c:v>
                </c:pt>
                <c:pt idx="479">
                  <c:v>43194</c:v>
                </c:pt>
                <c:pt idx="480">
                  <c:v>43199</c:v>
                </c:pt>
                <c:pt idx="481">
                  <c:v>43202</c:v>
                </c:pt>
                <c:pt idx="482">
                  <c:v>43213</c:v>
                </c:pt>
                <c:pt idx="483">
                  <c:v>43214</c:v>
                </c:pt>
                <c:pt idx="484">
                  <c:v>43215</c:v>
                </c:pt>
                <c:pt idx="485">
                  <c:v>43221</c:v>
                </c:pt>
                <c:pt idx="486">
                  <c:v>43223</c:v>
                </c:pt>
                <c:pt idx="487">
                  <c:v>43233</c:v>
                </c:pt>
                <c:pt idx="488">
                  <c:v>43237</c:v>
                </c:pt>
                <c:pt idx="489">
                  <c:v>43243</c:v>
                </c:pt>
                <c:pt idx="490">
                  <c:v>43244</c:v>
                </c:pt>
                <c:pt idx="491">
                  <c:v>43245</c:v>
                </c:pt>
                <c:pt idx="492">
                  <c:v>43247</c:v>
                </c:pt>
                <c:pt idx="493">
                  <c:v>43248</c:v>
                </c:pt>
                <c:pt idx="494">
                  <c:v>43249</c:v>
                </c:pt>
                <c:pt idx="495">
                  <c:v>43250</c:v>
                </c:pt>
                <c:pt idx="496">
                  <c:v>43252</c:v>
                </c:pt>
                <c:pt idx="497">
                  <c:v>43253</c:v>
                </c:pt>
                <c:pt idx="498">
                  <c:v>43255</c:v>
                </c:pt>
                <c:pt idx="499">
                  <c:v>43258</c:v>
                </c:pt>
                <c:pt idx="500">
                  <c:v>43264</c:v>
                </c:pt>
                <c:pt idx="501">
                  <c:v>43265</c:v>
                </c:pt>
                <c:pt idx="502">
                  <c:v>43268</c:v>
                </c:pt>
                <c:pt idx="503">
                  <c:v>43279</c:v>
                </c:pt>
                <c:pt idx="504">
                  <c:v>43286</c:v>
                </c:pt>
                <c:pt idx="505">
                  <c:v>43288</c:v>
                </c:pt>
                <c:pt idx="506">
                  <c:v>43297</c:v>
                </c:pt>
                <c:pt idx="507">
                  <c:v>43302</c:v>
                </c:pt>
                <c:pt idx="508">
                  <c:v>43303</c:v>
                </c:pt>
                <c:pt idx="509">
                  <c:v>43304</c:v>
                </c:pt>
                <c:pt idx="510">
                  <c:v>43306</c:v>
                </c:pt>
                <c:pt idx="511">
                  <c:v>43309</c:v>
                </c:pt>
                <c:pt idx="512">
                  <c:v>43310</c:v>
                </c:pt>
                <c:pt idx="513">
                  <c:v>43311</c:v>
                </c:pt>
                <c:pt idx="514">
                  <c:v>43312</c:v>
                </c:pt>
                <c:pt idx="515">
                  <c:v>43316</c:v>
                </c:pt>
                <c:pt idx="516">
                  <c:v>43317</c:v>
                </c:pt>
                <c:pt idx="517">
                  <c:v>43318</c:v>
                </c:pt>
                <c:pt idx="518">
                  <c:v>43319</c:v>
                </c:pt>
                <c:pt idx="519">
                  <c:v>43320</c:v>
                </c:pt>
                <c:pt idx="520">
                  <c:v>43327</c:v>
                </c:pt>
                <c:pt idx="521">
                  <c:v>43328</c:v>
                </c:pt>
                <c:pt idx="522">
                  <c:v>43329</c:v>
                </c:pt>
                <c:pt idx="523">
                  <c:v>43331</c:v>
                </c:pt>
                <c:pt idx="524">
                  <c:v>43332</c:v>
                </c:pt>
                <c:pt idx="525">
                  <c:v>43336</c:v>
                </c:pt>
                <c:pt idx="526">
                  <c:v>43337</c:v>
                </c:pt>
                <c:pt idx="527">
                  <c:v>43338</c:v>
                </c:pt>
                <c:pt idx="528">
                  <c:v>43339</c:v>
                </c:pt>
                <c:pt idx="529">
                  <c:v>43340</c:v>
                </c:pt>
                <c:pt idx="530">
                  <c:v>43341</c:v>
                </c:pt>
                <c:pt idx="531">
                  <c:v>43342</c:v>
                </c:pt>
                <c:pt idx="532">
                  <c:v>43343</c:v>
                </c:pt>
                <c:pt idx="533">
                  <c:v>43347</c:v>
                </c:pt>
                <c:pt idx="534">
                  <c:v>43348</c:v>
                </c:pt>
                <c:pt idx="535">
                  <c:v>43349</c:v>
                </c:pt>
                <c:pt idx="536">
                  <c:v>43350</c:v>
                </c:pt>
                <c:pt idx="537">
                  <c:v>43352</c:v>
                </c:pt>
                <c:pt idx="538">
                  <c:v>43354</c:v>
                </c:pt>
                <c:pt idx="539">
                  <c:v>43355</c:v>
                </c:pt>
                <c:pt idx="540">
                  <c:v>43356</c:v>
                </c:pt>
                <c:pt idx="541">
                  <c:v>43357</c:v>
                </c:pt>
                <c:pt idx="542">
                  <c:v>43361</c:v>
                </c:pt>
                <c:pt idx="543">
                  <c:v>43363</c:v>
                </c:pt>
                <c:pt idx="544">
                  <c:v>43364</c:v>
                </c:pt>
                <c:pt idx="545">
                  <c:v>43367</c:v>
                </c:pt>
                <c:pt idx="546">
                  <c:v>43367</c:v>
                </c:pt>
                <c:pt idx="547">
                  <c:v>43371</c:v>
                </c:pt>
                <c:pt idx="548">
                  <c:v>43374</c:v>
                </c:pt>
                <c:pt idx="549">
                  <c:v>43380</c:v>
                </c:pt>
                <c:pt idx="550">
                  <c:v>43381</c:v>
                </c:pt>
                <c:pt idx="551">
                  <c:v>43383</c:v>
                </c:pt>
                <c:pt idx="552">
                  <c:v>43384</c:v>
                </c:pt>
                <c:pt idx="553">
                  <c:v>43390</c:v>
                </c:pt>
                <c:pt idx="554">
                  <c:v>43391</c:v>
                </c:pt>
                <c:pt idx="555">
                  <c:v>43392</c:v>
                </c:pt>
                <c:pt idx="556">
                  <c:v>43394</c:v>
                </c:pt>
                <c:pt idx="557">
                  <c:v>43395</c:v>
                </c:pt>
                <c:pt idx="558">
                  <c:v>43398</c:v>
                </c:pt>
              </c:numCache>
            </c:numRef>
          </c:xVal>
          <c:yVal>
            <c:numRef>
              <c:f>Otter!$Q$151:$Q$852</c:f>
              <c:numCache>
                <c:formatCode>General</c:formatCode>
                <c:ptCount val="702"/>
                <c:pt idx="0">
                  <c:v>9.1999999999999993</c:v>
                </c:pt>
                <c:pt idx="1">
                  <c:v>10.6</c:v>
                </c:pt>
                <c:pt idx="2">
                  <c:v>10.5</c:v>
                </c:pt>
                <c:pt idx="3">
                  <c:v>10.8</c:v>
                </c:pt>
                <c:pt idx="4">
                  <c:v>8.1999999999999993</c:v>
                </c:pt>
                <c:pt idx="5">
                  <c:v>8.9</c:v>
                </c:pt>
                <c:pt idx="6">
                  <c:v>9.5</c:v>
                </c:pt>
                <c:pt idx="7">
                  <c:v>8.1999999999999993</c:v>
                </c:pt>
                <c:pt idx="8">
                  <c:v>9.4</c:v>
                </c:pt>
                <c:pt idx="9">
                  <c:v>9.3000000000000007</c:v>
                </c:pt>
                <c:pt idx="10">
                  <c:v>10</c:v>
                </c:pt>
                <c:pt idx="11">
                  <c:v>9.1</c:v>
                </c:pt>
                <c:pt idx="12">
                  <c:v>10.1</c:v>
                </c:pt>
                <c:pt idx="13">
                  <c:v>9.1999999999999993</c:v>
                </c:pt>
                <c:pt idx="14">
                  <c:v>9.4</c:v>
                </c:pt>
                <c:pt idx="15">
                  <c:v>10.6</c:v>
                </c:pt>
                <c:pt idx="16">
                  <c:v>9.1999999999999993</c:v>
                </c:pt>
                <c:pt idx="17">
                  <c:v>10.1</c:v>
                </c:pt>
                <c:pt idx="18" formatCode="0.0">
                  <c:v>9.5</c:v>
                </c:pt>
                <c:pt idx="19">
                  <c:v>8.6</c:v>
                </c:pt>
                <c:pt idx="20">
                  <c:v>8.5</c:v>
                </c:pt>
                <c:pt idx="21">
                  <c:v>9.6999999999999993</c:v>
                </c:pt>
                <c:pt idx="22">
                  <c:v>9.5</c:v>
                </c:pt>
                <c:pt idx="23">
                  <c:v>10.1</c:v>
                </c:pt>
                <c:pt idx="24">
                  <c:v>9.9</c:v>
                </c:pt>
                <c:pt idx="25">
                  <c:v>9.1999999999999993</c:v>
                </c:pt>
                <c:pt idx="26">
                  <c:v>9.9</c:v>
                </c:pt>
                <c:pt idx="27">
                  <c:v>9.6999999999999993</c:v>
                </c:pt>
                <c:pt idx="28">
                  <c:v>9.4</c:v>
                </c:pt>
                <c:pt idx="29">
                  <c:v>8.9</c:v>
                </c:pt>
                <c:pt idx="30">
                  <c:v>8.4</c:v>
                </c:pt>
                <c:pt idx="31">
                  <c:v>8.6</c:v>
                </c:pt>
                <c:pt idx="32">
                  <c:v>8.4</c:v>
                </c:pt>
                <c:pt idx="33">
                  <c:v>8.3000000000000007</c:v>
                </c:pt>
                <c:pt idx="34">
                  <c:v>8.6</c:v>
                </c:pt>
                <c:pt idx="35">
                  <c:v>8.6999999999999993</c:v>
                </c:pt>
                <c:pt idx="36">
                  <c:v>7.8</c:v>
                </c:pt>
                <c:pt idx="37">
                  <c:v>9.3000000000000007</c:v>
                </c:pt>
                <c:pt idx="38">
                  <c:v>8.6999999999999993</c:v>
                </c:pt>
                <c:pt idx="39">
                  <c:v>9.1</c:v>
                </c:pt>
                <c:pt idx="40">
                  <c:v>9.5</c:v>
                </c:pt>
                <c:pt idx="41">
                  <c:v>9.5</c:v>
                </c:pt>
                <c:pt idx="42">
                  <c:v>7.7</c:v>
                </c:pt>
                <c:pt idx="43">
                  <c:v>9.4</c:v>
                </c:pt>
                <c:pt idx="44">
                  <c:v>9.8000000000000007</c:v>
                </c:pt>
                <c:pt idx="45">
                  <c:v>9.1</c:v>
                </c:pt>
                <c:pt idx="46">
                  <c:v>9.3000000000000007</c:v>
                </c:pt>
                <c:pt idx="47">
                  <c:v>9.1999999999999993</c:v>
                </c:pt>
                <c:pt idx="48">
                  <c:v>9.3000000000000007</c:v>
                </c:pt>
                <c:pt idx="49">
                  <c:v>8.6</c:v>
                </c:pt>
                <c:pt idx="50">
                  <c:v>7.7</c:v>
                </c:pt>
                <c:pt idx="51">
                  <c:v>8.6999999999999993</c:v>
                </c:pt>
                <c:pt idx="52">
                  <c:v>8.1999999999999993</c:v>
                </c:pt>
                <c:pt idx="53">
                  <c:v>9.5</c:v>
                </c:pt>
                <c:pt idx="54">
                  <c:v>8.8000000000000007</c:v>
                </c:pt>
                <c:pt idx="55">
                  <c:v>7.7</c:v>
                </c:pt>
                <c:pt idx="56">
                  <c:v>8.5</c:v>
                </c:pt>
                <c:pt idx="57">
                  <c:v>9.1</c:v>
                </c:pt>
                <c:pt idx="58">
                  <c:v>8.4</c:v>
                </c:pt>
                <c:pt idx="59">
                  <c:v>10.4</c:v>
                </c:pt>
                <c:pt idx="60">
                  <c:v>8.9</c:v>
                </c:pt>
                <c:pt idx="61">
                  <c:v>8.5</c:v>
                </c:pt>
                <c:pt idx="62">
                  <c:v>9.6</c:v>
                </c:pt>
                <c:pt idx="63">
                  <c:v>9.4</c:v>
                </c:pt>
                <c:pt idx="64">
                  <c:v>8.5</c:v>
                </c:pt>
                <c:pt idx="65">
                  <c:v>8.4</c:v>
                </c:pt>
                <c:pt idx="66">
                  <c:v>8.8000000000000007</c:v>
                </c:pt>
                <c:pt idx="67">
                  <c:v>8.6999999999999993</c:v>
                </c:pt>
                <c:pt idx="68">
                  <c:v>8.8000000000000007</c:v>
                </c:pt>
                <c:pt idx="69">
                  <c:v>9.9</c:v>
                </c:pt>
                <c:pt idx="70">
                  <c:v>8.1</c:v>
                </c:pt>
                <c:pt idx="71">
                  <c:v>9.3000000000000007</c:v>
                </c:pt>
                <c:pt idx="72">
                  <c:v>9.3000000000000007</c:v>
                </c:pt>
                <c:pt idx="73">
                  <c:v>8.6999999999999993</c:v>
                </c:pt>
                <c:pt idx="74">
                  <c:v>7.8</c:v>
                </c:pt>
                <c:pt idx="75">
                  <c:v>10.3</c:v>
                </c:pt>
                <c:pt idx="76">
                  <c:v>8.6</c:v>
                </c:pt>
                <c:pt idx="77">
                  <c:v>9.9</c:v>
                </c:pt>
                <c:pt idx="78" formatCode="0.0">
                  <c:v>9</c:v>
                </c:pt>
                <c:pt idx="79" formatCode="0.0">
                  <c:v>9.6</c:v>
                </c:pt>
                <c:pt idx="80" formatCode="0.0">
                  <c:v>9.5</c:v>
                </c:pt>
                <c:pt idx="81" formatCode="0.0">
                  <c:v>10.5</c:v>
                </c:pt>
                <c:pt idx="82" formatCode="0.0">
                  <c:v>9.5</c:v>
                </c:pt>
                <c:pt idx="83" formatCode="0.0">
                  <c:v>10</c:v>
                </c:pt>
                <c:pt idx="84" formatCode="0.0">
                  <c:v>9</c:v>
                </c:pt>
                <c:pt idx="85" formatCode="0.0">
                  <c:v>8.9</c:v>
                </c:pt>
                <c:pt idx="86" formatCode="0.0">
                  <c:v>8.3000000000000007</c:v>
                </c:pt>
                <c:pt idx="87" formatCode="0.0">
                  <c:v>9.6</c:v>
                </c:pt>
                <c:pt idx="88" formatCode="0.0">
                  <c:v>10.3</c:v>
                </c:pt>
                <c:pt idx="89" formatCode="0.0">
                  <c:v>9.6999999999999993</c:v>
                </c:pt>
                <c:pt idx="90" formatCode="0.0">
                  <c:v>9.5</c:v>
                </c:pt>
                <c:pt idx="91" formatCode="0.0">
                  <c:v>10.4</c:v>
                </c:pt>
                <c:pt idx="92" formatCode="0.0">
                  <c:v>10.3</c:v>
                </c:pt>
                <c:pt idx="93" formatCode="0.0">
                  <c:v>9.5</c:v>
                </c:pt>
                <c:pt idx="94" formatCode="0.0">
                  <c:v>10.1</c:v>
                </c:pt>
                <c:pt idx="95" formatCode="0.0">
                  <c:v>9.3000000000000007</c:v>
                </c:pt>
                <c:pt idx="96" formatCode="0.0">
                  <c:v>8.1</c:v>
                </c:pt>
                <c:pt idx="97" formatCode="0.0">
                  <c:v>9.8000000000000007</c:v>
                </c:pt>
                <c:pt idx="98" formatCode="0.0">
                  <c:v>9.4</c:v>
                </c:pt>
                <c:pt idx="99" formatCode="0.0">
                  <c:v>10</c:v>
                </c:pt>
                <c:pt idx="100" formatCode="0.0">
                  <c:v>11</c:v>
                </c:pt>
                <c:pt idx="101" formatCode="0.0">
                  <c:v>8.9</c:v>
                </c:pt>
                <c:pt idx="102" formatCode="0.0">
                  <c:v>10.4</c:v>
                </c:pt>
                <c:pt idx="103" formatCode="0.0">
                  <c:v>8.8000000000000007</c:v>
                </c:pt>
                <c:pt idx="104" formatCode="0.0">
                  <c:v>8.9</c:v>
                </c:pt>
                <c:pt idx="105" formatCode="0.0">
                  <c:v>9.4</c:v>
                </c:pt>
                <c:pt idx="106" formatCode="0.0">
                  <c:v>10</c:v>
                </c:pt>
                <c:pt idx="107" formatCode="0.0">
                  <c:v>10.1</c:v>
                </c:pt>
                <c:pt idx="108" formatCode="0.0">
                  <c:v>10.4</c:v>
                </c:pt>
                <c:pt idx="109" formatCode="0.0">
                  <c:v>10.3</c:v>
                </c:pt>
                <c:pt idx="110" formatCode="0.0">
                  <c:v>10.3</c:v>
                </c:pt>
                <c:pt idx="111" formatCode="0.0">
                  <c:v>9.1</c:v>
                </c:pt>
                <c:pt idx="112" formatCode="0.0">
                  <c:v>9.6999999999999993</c:v>
                </c:pt>
                <c:pt idx="113" formatCode="0.0">
                  <c:v>9.5</c:v>
                </c:pt>
                <c:pt idx="114" formatCode="0.0">
                  <c:v>8.4</c:v>
                </c:pt>
                <c:pt idx="115" formatCode="0.0">
                  <c:v>8.4</c:v>
                </c:pt>
                <c:pt idx="116" formatCode="0.0">
                  <c:v>10</c:v>
                </c:pt>
                <c:pt idx="117" formatCode="0.0">
                  <c:v>9.8000000000000007</c:v>
                </c:pt>
                <c:pt idx="118" formatCode="0.0">
                  <c:v>9.5</c:v>
                </c:pt>
                <c:pt idx="119" formatCode="0.0">
                  <c:v>9.5</c:v>
                </c:pt>
                <c:pt idx="120" formatCode="0.0">
                  <c:v>9.9</c:v>
                </c:pt>
                <c:pt idx="121" formatCode="0.0">
                  <c:v>10.1</c:v>
                </c:pt>
                <c:pt idx="122" formatCode="0.0">
                  <c:v>10.3</c:v>
                </c:pt>
                <c:pt idx="123" formatCode="0.0">
                  <c:v>9.9</c:v>
                </c:pt>
                <c:pt idx="124" formatCode="0.0">
                  <c:v>8.6</c:v>
                </c:pt>
                <c:pt idx="125" formatCode="0.0">
                  <c:v>10.199999999999999</c:v>
                </c:pt>
                <c:pt idx="126" formatCode="0.0">
                  <c:v>11.2</c:v>
                </c:pt>
                <c:pt idx="127" formatCode="0.0">
                  <c:v>11.1</c:v>
                </c:pt>
                <c:pt idx="128" formatCode="0.0">
                  <c:v>8.5</c:v>
                </c:pt>
                <c:pt idx="129" formatCode="0.0">
                  <c:v>10.6</c:v>
                </c:pt>
                <c:pt idx="130" formatCode="0.0">
                  <c:v>10</c:v>
                </c:pt>
                <c:pt idx="131" formatCode="0.0">
                  <c:v>9.9</c:v>
                </c:pt>
                <c:pt idx="132" formatCode="0.0">
                  <c:v>10.7</c:v>
                </c:pt>
                <c:pt idx="133" formatCode="0.0">
                  <c:v>9.9</c:v>
                </c:pt>
                <c:pt idx="134" formatCode="0.0">
                  <c:v>10.9</c:v>
                </c:pt>
                <c:pt idx="135" formatCode="0.0">
                  <c:v>10.8</c:v>
                </c:pt>
                <c:pt idx="136" formatCode="0.0">
                  <c:v>9.8000000000000007</c:v>
                </c:pt>
                <c:pt idx="137" formatCode="0.0">
                  <c:v>9.4</c:v>
                </c:pt>
                <c:pt idx="138" formatCode="0.0">
                  <c:v>11.4</c:v>
                </c:pt>
                <c:pt idx="139" formatCode="0.0">
                  <c:v>9.9</c:v>
                </c:pt>
                <c:pt idx="140" formatCode="0.0">
                  <c:v>10.7</c:v>
                </c:pt>
                <c:pt idx="141" formatCode="0.0">
                  <c:v>9.1</c:v>
                </c:pt>
                <c:pt idx="142" formatCode="0.0">
                  <c:v>7.6</c:v>
                </c:pt>
                <c:pt idx="143" formatCode="0.0">
                  <c:v>9.1</c:v>
                </c:pt>
                <c:pt idx="144" formatCode="0.0">
                  <c:v>8.6999999999999993</c:v>
                </c:pt>
                <c:pt idx="145" formatCode="0.0">
                  <c:v>9.5</c:v>
                </c:pt>
                <c:pt idx="146" formatCode="0.0">
                  <c:v>9.5</c:v>
                </c:pt>
                <c:pt idx="147" formatCode="0.0">
                  <c:v>8.3000000000000007</c:v>
                </c:pt>
                <c:pt idx="148" formatCode="0.0">
                  <c:v>8.5</c:v>
                </c:pt>
                <c:pt idx="149" formatCode="0.0">
                  <c:v>8.6999999999999993</c:v>
                </c:pt>
                <c:pt idx="150" formatCode="0.0">
                  <c:v>8.9</c:v>
                </c:pt>
                <c:pt idx="151" formatCode="0.0">
                  <c:v>8.3000000000000007</c:v>
                </c:pt>
                <c:pt idx="152" formatCode="0.0">
                  <c:v>8</c:v>
                </c:pt>
                <c:pt idx="153" formatCode="0.0">
                  <c:v>8.6</c:v>
                </c:pt>
                <c:pt idx="154" formatCode="0.0">
                  <c:v>9.4</c:v>
                </c:pt>
                <c:pt idx="155" formatCode="0.0">
                  <c:v>9.5</c:v>
                </c:pt>
                <c:pt idx="156" formatCode="0.0">
                  <c:v>8</c:v>
                </c:pt>
                <c:pt idx="157" formatCode="0.0">
                  <c:v>9.6999999999999993</c:v>
                </c:pt>
                <c:pt idx="158" formatCode="0.0">
                  <c:v>8.6999999999999993</c:v>
                </c:pt>
                <c:pt idx="159" formatCode="0.0">
                  <c:v>9.3000000000000007</c:v>
                </c:pt>
                <c:pt idx="160" formatCode="0.0">
                  <c:v>9.6999999999999993</c:v>
                </c:pt>
                <c:pt idx="161" formatCode="0.0">
                  <c:v>9.5</c:v>
                </c:pt>
                <c:pt idx="162" formatCode="0.0">
                  <c:v>8.9</c:v>
                </c:pt>
                <c:pt idx="163" formatCode="0.0">
                  <c:v>9.3000000000000007</c:v>
                </c:pt>
                <c:pt idx="164" formatCode="0.0">
                  <c:v>8.6</c:v>
                </c:pt>
                <c:pt idx="165" formatCode="0.0">
                  <c:v>9.6999999999999993</c:v>
                </c:pt>
                <c:pt idx="166" formatCode="0.0">
                  <c:v>8.8000000000000007</c:v>
                </c:pt>
                <c:pt idx="167" formatCode="0.0">
                  <c:v>8</c:v>
                </c:pt>
                <c:pt idx="168" formatCode="0.0">
                  <c:v>8.1</c:v>
                </c:pt>
                <c:pt idx="169" formatCode="0.0">
                  <c:v>9.4</c:v>
                </c:pt>
                <c:pt idx="170" formatCode="0.0">
                  <c:v>8.5</c:v>
                </c:pt>
                <c:pt idx="171" formatCode="0.0">
                  <c:v>8.6</c:v>
                </c:pt>
                <c:pt idx="172" formatCode="0.0">
                  <c:v>9</c:v>
                </c:pt>
                <c:pt idx="173" formatCode="0.0">
                  <c:v>8.6</c:v>
                </c:pt>
                <c:pt idx="174" formatCode="0.0">
                  <c:v>9.4</c:v>
                </c:pt>
                <c:pt idx="175" formatCode="0.0">
                  <c:v>9.1</c:v>
                </c:pt>
                <c:pt idx="176" formatCode="0.0">
                  <c:v>8.5</c:v>
                </c:pt>
                <c:pt idx="177" formatCode="0.0">
                  <c:v>7.3</c:v>
                </c:pt>
                <c:pt idx="178" formatCode="0.0">
                  <c:v>9.6</c:v>
                </c:pt>
                <c:pt idx="179" formatCode="0.0">
                  <c:v>8.3000000000000007</c:v>
                </c:pt>
                <c:pt idx="180" formatCode="0.0">
                  <c:v>7.7</c:v>
                </c:pt>
                <c:pt idx="181" formatCode="0.0">
                  <c:v>8.8000000000000007</c:v>
                </c:pt>
                <c:pt idx="182" formatCode="0.0">
                  <c:v>7.5</c:v>
                </c:pt>
                <c:pt idx="183" formatCode="0.0">
                  <c:v>8.3000000000000007</c:v>
                </c:pt>
                <c:pt idx="184" formatCode="0.0">
                  <c:v>7.7</c:v>
                </c:pt>
                <c:pt idx="185" formatCode="0.0">
                  <c:v>8.4</c:v>
                </c:pt>
                <c:pt idx="186" formatCode="0.0">
                  <c:v>7.9</c:v>
                </c:pt>
                <c:pt idx="187" formatCode="0.0">
                  <c:v>8.4</c:v>
                </c:pt>
                <c:pt idx="188" formatCode="0.0">
                  <c:v>7</c:v>
                </c:pt>
                <c:pt idx="189" formatCode="0.0">
                  <c:v>7.8</c:v>
                </c:pt>
                <c:pt idx="190" formatCode="0.0">
                  <c:v>7.8</c:v>
                </c:pt>
                <c:pt idx="191" formatCode="0.0">
                  <c:v>7.8</c:v>
                </c:pt>
                <c:pt idx="192" formatCode="0.0">
                  <c:v>8.5</c:v>
                </c:pt>
                <c:pt idx="193" formatCode="0.0">
                  <c:v>7.9</c:v>
                </c:pt>
                <c:pt idx="194" formatCode="0.0">
                  <c:v>8.3000000000000007</c:v>
                </c:pt>
                <c:pt idx="195" formatCode="0.0">
                  <c:v>8.3000000000000007</c:v>
                </c:pt>
                <c:pt idx="196">
                  <c:v>8.6</c:v>
                </c:pt>
                <c:pt idx="197">
                  <c:v>9.1</c:v>
                </c:pt>
                <c:pt idx="198">
                  <c:v>8.9</c:v>
                </c:pt>
                <c:pt idx="199">
                  <c:v>9.3000000000000007</c:v>
                </c:pt>
                <c:pt idx="200" formatCode="0.0">
                  <c:v>9</c:v>
                </c:pt>
                <c:pt idx="201" formatCode="0.0">
                  <c:v>8.9</c:v>
                </c:pt>
                <c:pt idx="202" formatCode="0.0">
                  <c:v>8.6</c:v>
                </c:pt>
                <c:pt idx="203" formatCode="0.0">
                  <c:v>8.6</c:v>
                </c:pt>
                <c:pt idx="204" formatCode="0.0">
                  <c:v>9.3000000000000007</c:v>
                </c:pt>
                <c:pt idx="205" formatCode="0.0">
                  <c:v>8.4</c:v>
                </c:pt>
                <c:pt idx="206" formatCode="0.0">
                  <c:v>8.6999999999999993</c:v>
                </c:pt>
                <c:pt idx="207" formatCode="0.0">
                  <c:v>8.1</c:v>
                </c:pt>
                <c:pt idx="208">
                  <c:v>9.5</c:v>
                </c:pt>
                <c:pt idx="209" formatCode="0.0">
                  <c:v>9</c:v>
                </c:pt>
                <c:pt idx="210" formatCode="0.0">
                  <c:v>8.6</c:v>
                </c:pt>
                <c:pt idx="211" formatCode="0.0">
                  <c:v>8.5</c:v>
                </c:pt>
                <c:pt idx="212" formatCode="0.0">
                  <c:v>9.1</c:v>
                </c:pt>
                <c:pt idx="213" formatCode="0.0">
                  <c:v>9.6</c:v>
                </c:pt>
                <c:pt idx="214" formatCode="0.0">
                  <c:v>8.8000000000000007</c:v>
                </c:pt>
                <c:pt idx="215" formatCode="0.0">
                  <c:v>8.1999999999999993</c:v>
                </c:pt>
                <c:pt idx="216" formatCode="0.0">
                  <c:v>7.5</c:v>
                </c:pt>
                <c:pt idx="217" formatCode="0.0">
                  <c:v>8.5</c:v>
                </c:pt>
                <c:pt idx="218" formatCode="0.0">
                  <c:v>8.3000000000000007</c:v>
                </c:pt>
                <c:pt idx="219" formatCode="0.0">
                  <c:v>8.1</c:v>
                </c:pt>
                <c:pt idx="220" formatCode="0.0">
                  <c:v>7.9</c:v>
                </c:pt>
                <c:pt idx="221" formatCode="0.0">
                  <c:v>9.1</c:v>
                </c:pt>
                <c:pt idx="222" formatCode="0.0">
                  <c:v>7.6</c:v>
                </c:pt>
                <c:pt idx="223" formatCode="0.0">
                  <c:v>9.1999999999999993</c:v>
                </c:pt>
                <c:pt idx="224" formatCode="0.0">
                  <c:v>7</c:v>
                </c:pt>
                <c:pt idx="225" formatCode="0.0">
                  <c:v>8.5</c:v>
                </c:pt>
                <c:pt idx="226" formatCode="0.0">
                  <c:v>8.1999999999999993</c:v>
                </c:pt>
                <c:pt idx="227" formatCode="0.0">
                  <c:v>8.6999999999999993</c:v>
                </c:pt>
                <c:pt idx="228" formatCode="0.0">
                  <c:v>8.1</c:v>
                </c:pt>
                <c:pt idx="229" formatCode="0.0">
                  <c:v>7.8</c:v>
                </c:pt>
                <c:pt idx="230" formatCode="0.0">
                  <c:v>8.9</c:v>
                </c:pt>
                <c:pt idx="231" formatCode="0.0">
                  <c:v>7.6</c:v>
                </c:pt>
                <c:pt idx="232" formatCode="0.0">
                  <c:v>7.2</c:v>
                </c:pt>
                <c:pt idx="233" formatCode="0.0">
                  <c:v>9.1</c:v>
                </c:pt>
                <c:pt idx="234">
                  <c:v>8.6</c:v>
                </c:pt>
                <c:pt idx="235" formatCode="0.0">
                  <c:v>7.7</c:v>
                </c:pt>
                <c:pt idx="236" formatCode="0.0">
                  <c:v>7.6</c:v>
                </c:pt>
                <c:pt idx="237" formatCode="0.0">
                  <c:v>7.8</c:v>
                </c:pt>
                <c:pt idx="238" formatCode="0.0">
                  <c:v>7.8</c:v>
                </c:pt>
                <c:pt idx="239" formatCode="0.0">
                  <c:v>8.6</c:v>
                </c:pt>
                <c:pt idx="240" formatCode="0.0">
                  <c:v>8.6</c:v>
                </c:pt>
                <c:pt idx="241">
                  <c:v>9.5</c:v>
                </c:pt>
                <c:pt idx="242" formatCode="0.0">
                  <c:v>8.6</c:v>
                </c:pt>
                <c:pt idx="243" formatCode="0.0">
                  <c:v>8.8000000000000007</c:v>
                </c:pt>
                <c:pt idx="244" formatCode="0.0">
                  <c:v>8.1999999999999993</c:v>
                </c:pt>
                <c:pt idx="245" formatCode="0.0">
                  <c:v>8</c:v>
                </c:pt>
                <c:pt idx="246" formatCode="0.0">
                  <c:v>7.7</c:v>
                </c:pt>
                <c:pt idx="247" formatCode="0.0">
                  <c:v>7</c:v>
                </c:pt>
                <c:pt idx="248" formatCode="0.0">
                  <c:v>8</c:v>
                </c:pt>
                <c:pt idx="249" formatCode="0.0">
                  <c:v>7.9</c:v>
                </c:pt>
                <c:pt idx="250">
                  <c:v>9.3000000000000007</c:v>
                </c:pt>
                <c:pt idx="251" formatCode="0.0">
                  <c:v>8.1</c:v>
                </c:pt>
                <c:pt idx="252" formatCode="0.0">
                  <c:v>8.5</c:v>
                </c:pt>
                <c:pt idx="253" formatCode="0.0">
                  <c:v>8.1999999999999993</c:v>
                </c:pt>
                <c:pt idx="254" formatCode="0.0">
                  <c:v>8.5</c:v>
                </c:pt>
                <c:pt idx="255" formatCode="0.0">
                  <c:v>9.6</c:v>
                </c:pt>
                <c:pt idx="256" formatCode="0.0">
                  <c:v>8.4</c:v>
                </c:pt>
                <c:pt idx="257" formatCode="0.0">
                  <c:v>7.9</c:v>
                </c:pt>
                <c:pt idx="258" formatCode="0.0">
                  <c:v>7.7</c:v>
                </c:pt>
                <c:pt idx="259" formatCode="0.0">
                  <c:v>8.1</c:v>
                </c:pt>
                <c:pt idx="260">
                  <c:v>8.5</c:v>
                </c:pt>
                <c:pt idx="261" formatCode="0.0">
                  <c:v>8.6999999999999993</c:v>
                </c:pt>
                <c:pt idx="262" formatCode="0.0">
                  <c:v>7.2</c:v>
                </c:pt>
                <c:pt idx="263" formatCode="0.0">
                  <c:v>6.5</c:v>
                </c:pt>
                <c:pt idx="264" formatCode="0.0">
                  <c:v>7.4</c:v>
                </c:pt>
                <c:pt idx="265" formatCode="0.0">
                  <c:v>6.7</c:v>
                </c:pt>
                <c:pt idx="266" formatCode="0.0">
                  <c:v>7.1</c:v>
                </c:pt>
                <c:pt idx="267" formatCode="0.0">
                  <c:v>7.1</c:v>
                </c:pt>
                <c:pt idx="268" formatCode="0.0">
                  <c:v>7.1</c:v>
                </c:pt>
                <c:pt idx="269" formatCode="0.0">
                  <c:v>7.9</c:v>
                </c:pt>
                <c:pt idx="270" formatCode="0.0">
                  <c:v>6.4</c:v>
                </c:pt>
                <c:pt idx="271" formatCode="0.0">
                  <c:v>7.4</c:v>
                </c:pt>
                <c:pt idx="272" formatCode="0.0">
                  <c:v>7.1</c:v>
                </c:pt>
                <c:pt idx="273" formatCode="0.0">
                  <c:v>8.1999999999999993</c:v>
                </c:pt>
                <c:pt idx="274" formatCode="0.0">
                  <c:v>7.2</c:v>
                </c:pt>
                <c:pt idx="275" formatCode="0.0">
                  <c:v>6.7</c:v>
                </c:pt>
                <c:pt idx="276" formatCode="0.0">
                  <c:v>6.7</c:v>
                </c:pt>
                <c:pt idx="277" formatCode="0.0">
                  <c:v>7.2</c:v>
                </c:pt>
                <c:pt idx="278" formatCode="0.0">
                  <c:v>7.7</c:v>
                </c:pt>
                <c:pt idx="279" formatCode="0.0">
                  <c:v>8.5</c:v>
                </c:pt>
                <c:pt idx="280" formatCode="0.0">
                  <c:v>7.5</c:v>
                </c:pt>
                <c:pt idx="281" formatCode="0.0">
                  <c:v>7.8</c:v>
                </c:pt>
                <c:pt idx="282" formatCode="0.0">
                  <c:v>7.9</c:v>
                </c:pt>
                <c:pt idx="283" formatCode="0.0">
                  <c:v>8.6</c:v>
                </c:pt>
                <c:pt idx="284" formatCode="0.0">
                  <c:v>7.7</c:v>
                </c:pt>
                <c:pt idx="285" formatCode="0.0">
                  <c:v>7.3</c:v>
                </c:pt>
                <c:pt idx="286" formatCode="0.0">
                  <c:v>7</c:v>
                </c:pt>
                <c:pt idx="287" formatCode="0.0">
                  <c:v>7</c:v>
                </c:pt>
                <c:pt idx="288" formatCode="0.0">
                  <c:v>6.9</c:v>
                </c:pt>
                <c:pt idx="289" formatCode="0.0">
                  <c:v>9.3000000000000007</c:v>
                </c:pt>
                <c:pt idx="290" formatCode="0.0">
                  <c:v>8.4</c:v>
                </c:pt>
                <c:pt idx="291" formatCode="0.0">
                  <c:v>9.3000000000000007</c:v>
                </c:pt>
                <c:pt idx="292" formatCode="0.0">
                  <c:v>8.1999999999999993</c:v>
                </c:pt>
                <c:pt idx="293" formatCode="0.0">
                  <c:v>7.5</c:v>
                </c:pt>
                <c:pt idx="294" formatCode="0.0">
                  <c:v>11</c:v>
                </c:pt>
                <c:pt idx="295" formatCode="0.0">
                  <c:v>7.7</c:v>
                </c:pt>
                <c:pt idx="296" formatCode="0.0">
                  <c:v>7.9</c:v>
                </c:pt>
                <c:pt idx="297" formatCode="0.0">
                  <c:v>8.4</c:v>
                </c:pt>
                <c:pt idx="298" formatCode="0.0">
                  <c:v>9.1</c:v>
                </c:pt>
                <c:pt idx="299" formatCode="0.0">
                  <c:v>7.8</c:v>
                </c:pt>
                <c:pt idx="300" formatCode="0.0">
                  <c:v>8</c:v>
                </c:pt>
                <c:pt idx="301" formatCode="0.0">
                  <c:v>8.1999999999999993</c:v>
                </c:pt>
                <c:pt idx="302" formatCode="0.0">
                  <c:v>9.4</c:v>
                </c:pt>
                <c:pt idx="303" formatCode="0.0">
                  <c:v>8.4</c:v>
                </c:pt>
                <c:pt idx="304" formatCode="0.0">
                  <c:v>8.9</c:v>
                </c:pt>
                <c:pt idx="305" formatCode="0.0">
                  <c:v>9.5</c:v>
                </c:pt>
                <c:pt idx="306" formatCode="0.0">
                  <c:v>8</c:v>
                </c:pt>
                <c:pt idx="307" formatCode="0.0">
                  <c:v>9.4</c:v>
                </c:pt>
                <c:pt idx="308" formatCode="0.0">
                  <c:v>8.1999999999999993</c:v>
                </c:pt>
                <c:pt idx="309" formatCode="0.0">
                  <c:v>8.1999999999999993</c:v>
                </c:pt>
                <c:pt idx="310" formatCode="0.0">
                  <c:v>9</c:v>
                </c:pt>
                <c:pt idx="311" formatCode="0.0">
                  <c:v>8.9</c:v>
                </c:pt>
                <c:pt idx="312" formatCode="0.0">
                  <c:v>7.8</c:v>
                </c:pt>
                <c:pt idx="313" formatCode="0.0">
                  <c:v>9.1</c:v>
                </c:pt>
                <c:pt idx="314" formatCode="0.0">
                  <c:v>7.6</c:v>
                </c:pt>
                <c:pt idx="315" formatCode="0.0">
                  <c:v>9.1</c:v>
                </c:pt>
                <c:pt idx="316" formatCode="0.0">
                  <c:v>8.8000000000000007</c:v>
                </c:pt>
                <c:pt idx="317" formatCode="0.0">
                  <c:v>8.3000000000000007</c:v>
                </c:pt>
                <c:pt idx="318" formatCode="0.0">
                  <c:v>8</c:v>
                </c:pt>
                <c:pt idx="319" formatCode="0.0">
                  <c:v>8.3000000000000007</c:v>
                </c:pt>
                <c:pt idx="320" formatCode="0.0">
                  <c:v>8.8000000000000007</c:v>
                </c:pt>
                <c:pt idx="321" formatCode="0.0">
                  <c:v>9</c:v>
                </c:pt>
                <c:pt idx="322" formatCode="0.0">
                  <c:v>9.3000000000000007</c:v>
                </c:pt>
                <c:pt idx="323" formatCode="0.0">
                  <c:v>9.5</c:v>
                </c:pt>
                <c:pt idx="324" formatCode="0.0">
                  <c:v>7.2</c:v>
                </c:pt>
                <c:pt idx="325" formatCode="0.0">
                  <c:v>11.2</c:v>
                </c:pt>
                <c:pt idx="326" formatCode="0.0">
                  <c:v>8.4</c:v>
                </c:pt>
                <c:pt idx="327" formatCode="0.0">
                  <c:v>8.1999999999999993</c:v>
                </c:pt>
                <c:pt idx="328" formatCode="0.0">
                  <c:v>8.4</c:v>
                </c:pt>
                <c:pt idx="329" formatCode="0.0">
                  <c:v>11</c:v>
                </c:pt>
                <c:pt idx="330" formatCode="0.0">
                  <c:v>7.9</c:v>
                </c:pt>
                <c:pt idx="331" formatCode="0.0">
                  <c:v>10.5</c:v>
                </c:pt>
                <c:pt idx="332" formatCode="0.0">
                  <c:v>8.1999999999999993</c:v>
                </c:pt>
                <c:pt idx="333" formatCode="0.0">
                  <c:v>8.9</c:v>
                </c:pt>
                <c:pt idx="334" formatCode="0.0">
                  <c:v>10.199999999999999</c:v>
                </c:pt>
                <c:pt idx="335" formatCode="0.0">
                  <c:v>8.8000000000000007</c:v>
                </c:pt>
                <c:pt idx="336" formatCode="0.0">
                  <c:v>8.4</c:v>
                </c:pt>
                <c:pt idx="337" formatCode="0.0">
                  <c:v>8</c:v>
                </c:pt>
                <c:pt idx="338" formatCode="0.0">
                  <c:v>8.1999999999999993</c:v>
                </c:pt>
                <c:pt idx="339" formatCode="0.0">
                  <c:v>10.7</c:v>
                </c:pt>
                <c:pt idx="340" formatCode="0.0">
                  <c:v>7.7</c:v>
                </c:pt>
                <c:pt idx="341" formatCode="0.0">
                  <c:v>8.1999999999999993</c:v>
                </c:pt>
                <c:pt idx="342" formatCode="0.0">
                  <c:v>8.1999999999999993</c:v>
                </c:pt>
                <c:pt idx="343" formatCode="0.0">
                  <c:v>12.2</c:v>
                </c:pt>
                <c:pt idx="344" formatCode="0.0">
                  <c:v>9.1999999999999993</c:v>
                </c:pt>
                <c:pt idx="345" formatCode="0.0">
                  <c:v>9.4</c:v>
                </c:pt>
                <c:pt idx="346" formatCode="0.0">
                  <c:v>9.6</c:v>
                </c:pt>
                <c:pt idx="347" formatCode="0.0">
                  <c:v>9</c:v>
                </c:pt>
                <c:pt idx="348" formatCode="0.0">
                  <c:v>8</c:v>
                </c:pt>
                <c:pt idx="349" formatCode="0.0">
                  <c:v>9.1</c:v>
                </c:pt>
                <c:pt idx="350" formatCode="0.0">
                  <c:v>7.6</c:v>
                </c:pt>
                <c:pt idx="351" formatCode="0.0">
                  <c:v>9.5</c:v>
                </c:pt>
                <c:pt idx="352" formatCode="0.0">
                  <c:v>8</c:v>
                </c:pt>
                <c:pt idx="353" formatCode="0.0">
                  <c:v>10.3</c:v>
                </c:pt>
                <c:pt idx="354" formatCode="0.0">
                  <c:v>8.6999999999999993</c:v>
                </c:pt>
                <c:pt idx="355" formatCode="0.0">
                  <c:v>8.9</c:v>
                </c:pt>
                <c:pt idx="356" formatCode="0.0">
                  <c:v>9.9</c:v>
                </c:pt>
                <c:pt idx="357" formatCode="0.0">
                  <c:v>8.9</c:v>
                </c:pt>
                <c:pt idx="358" formatCode="0.0">
                  <c:v>9.9</c:v>
                </c:pt>
                <c:pt idx="359" formatCode="0.0">
                  <c:v>9.8000000000000007</c:v>
                </c:pt>
                <c:pt idx="360" formatCode="0.0">
                  <c:v>7.8</c:v>
                </c:pt>
                <c:pt idx="361" formatCode="0.0">
                  <c:v>8.1999999999999993</c:v>
                </c:pt>
                <c:pt idx="362" formatCode="0.0">
                  <c:v>7.6</c:v>
                </c:pt>
                <c:pt idx="363" formatCode="0.0">
                  <c:v>7.7</c:v>
                </c:pt>
                <c:pt idx="364" formatCode="0.0">
                  <c:v>10.1</c:v>
                </c:pt>
                <c:pt idx="365" formatCode="0.0">
                  <c:v>8.8000000000000007</c:v>
                </c:pt>
                <c:pt idx="366" formatCode="0.0">
                  <c:v>10</c:v>
                </c:pt>
                <c:pt idx="367" formatCode="0.0">
                  <c:v>9.1999999999999993</c:v>
                </c:pt>
                <c:pt idx="368" formatCode="0.0">
                  <c:v>7.7</c:v>
                </c:pt>
                <c:pt idx="369" formatCode="0.0">
                  <c:v>10.5</c:v>
                </c:pt>
                <c:pt idx="370" formatCode="0.0">
                  <c:v>8.6999999999999993</c:v>
                </c:pt>
                <c:pt idx="371" formatCode="0.0">
                  <c:v>8.9</c:v>
                </c:pt>
                <c:pt idx="372" formatCode="0.0">
                  <c:v>9.6</c:v>
                </c:pt>
                <c:pt idx="373" formatCode="0.0">
                  <c:v>12.3</c:v>
                </c:pt>
                <c:pt idx="374" formatCode="0.0">
                  <c:v>10.4</c:v>
                </c:pt>
                <c:pt idx="375" formatCode="0.0">
                  <c:v>10.9</c:v>
                </c:pt>
                <c:pt idx="376" formatCode="0.0">
                  <c:v>10.9</c:v>
                </c:pt>
                <c:pt idx="377" formatCode="0.0">
                  <c:v>12.4</c:v>
                </c:pt>
                <c:pt idx="378" formatCode="0.0">
                  <c:v>10.5</c:v>
                </c:pt>
                <c:pt idx="379" formatCode="0.0">
                  <c:v>11.9</c:v>
                </c:pt>
                <c:pt idx="380" formatCode="0.0">
                  <c:v>9.3000000000000007</c:v>
                </c:pt>
                <c:pt idx="381" formatCode="0.0">
                  <c:v>9.3000000000000007</c:v>
                </c:pt>
                <c:pt idx="382" formatCode="0.0">
                  <c:v>8.1999999999999993</c:v>
                </c:pt>
                <c:pt idx="383" formatCode="0.0">
                  <c:v>8.9</c:v>
                </c:pt>
                <c:pt idx="384" formatCode="0.0">
                  <c:v>8.5</c:v>
                </c:pt>
                <c:pt idx="385" formatCode="0.0">
                  <c:v>9.6</c:v>
                </c:pt>
                <c:pt idx="386" formatCode="0.0">
                  <c:v>8.8000000000000007</c:v>
                </c:pt>
                <c:pt idx="387" formatCode="0.0">
                  <c:v>9.5</c:v>
                </c:pt>
                <c:pt idx="388" formatCode="0.0">
                  <c:v>10</c:v>
                </c:pt>
                <c:pt idx="389" formatCode="0.0">
                  <c:v>9.9</c:v>
                </c:pt>
                <c:pt idx="390" formatCode="0.0">
                  <c:v>9.5</c:v>
                </c:pt>
                <c:pt idx="391" formatCode="0.0">
                  <c:v>9.6999999999999993</c:v>
                </c:pt>
                <c:pt idx="392" formatCode="0.0">
                  <c:v>10.199999999999999</c:v>
                </c:pt>
                <c:pt idx="393" formatCode="0.0">
                  <c:v>9.8000000000000007</c:v>
                </c:pt>
                <c:pt idx="394" formatCode="0.0">
                  <c:v>9</c:v>
                </c:pt>
                <c:pt idx="395" formatCode="0.0">
                  <c:v>10.5</c:v>
                </c:pt>
                <c:pt idx="396" formatCode="0.0">
                  <c:v>11.7</c:v>
                </c:pt>
                <c:pt idx="397" formatCode="0.0">
                  <c:v>12.7</c:v>
                </c:pt>
                <c:pt idx="398" formatCode="0.0">
                  <c:v>10</c:v>
                </c:pt>
                <c:pt idx="399" formatCode="0.0">
                  <c:v>11.5</c:v>
                </c:pt>
                <c:pt idx="400" formatCode="0.0">
                  <c:v>9.6</c:v>
                </c:pt>
                <c:pt idx="401" formatCode="0.0">
                  <c:v>9.8000000000000007</c:v>
                </c:pt>
                <c:pt idx="402" formatCode="0.0">
                  <c:v>9.5</c:v>
                </c:pt>
                <c:pt idx="403" formatCode="0.0">
                  <c:v>10.7</c:v>
                </c:pt>
                <c:pt idx="404" formatCode="0.0">
                  <c:v>11.5</c:v>
                </c:pt>
                <c:pt idx="405" formatCode="0.0">
                  <c:v>12.4</c:v>
                </c:pt>
                <c:pt idx="406" formatCode="0.0">
                  <c:v>12</c:v>
                </c:pt>
                <c:pt idx="407" formatCode="0.0">
                  <c:v>12.1</c:v>
                </c:pt>
                <c:pt idx="408" formatCode="0.0">
                  <c:v>12</c:v>
                </c:pt>
                <c:pt idx="409" formatCode="0.0">
                  <c:v>12.3</c:v>
                </c:pt>
                <c:pt idx="410" formatCode="0.0">
                  <c:v>12.2</c:v>
                </c:pt>
                <c:pt idx="411" formatCode="0.0">
                  <c:v>11.5</c:v>
                </c:pt>
                <c:pt idx="412" formatCode="0.0">
                  <c:v>11.7</c:v>
                </c:pt>
                <c:pt idx="413" formatCode="0.0">
                  <c:v>11.7</c:v>
                </c:pt>
                <c:pt idx="414" formatCode="0.0">
                  <c:v>11.8</c:v>
                </c:pt>
                <c:pt idx="415" formatCode="0.0">
                  <c:v>12.3</c:v>
                </c:pt>
                <c:pt idx="416" formatCode="0.0">
                  <c:v>12.3</c:v>
                </c:pt>
                <c:pt idx="417" formatCode="0.0">
                  <c:v>11.4</c:v>
                </c:pt>
                <c:pt idx="418" formatCode="0.0">
                  <c:v>10.3</c:v>
                </c:pt>
                <c:pt idx="419" formatCode="0.0">
                  <c:v>9.6</c:v>
                </c:pt>
                <c:pt idx="420" formatCode="0.0">
                  <c:v>9.6999999999999993</c:v>
                </c:pt>
                <c:pt idx="421" formatCode="0.0">
                  <c:v>10.9</c:v>
                </c:pt>
                <c:pt idx="422" formatCode="0.0">
                  <c:v>10.3</c:v>
                </c:pt>
                <c:pt idx="423" formatCode="0.0">
                  <c:v>10.8</c:v>
                </c:pt>
                <c:pt idx="424" formatCode="0.0">
                  <c:v>11.3</c:v>
                </c:pt>
                <c:pt idx="425" formatCode="0.0">
                  <c:v>10.9</c:v>
                </c:pt>
                <c:pt idx="426" formatCode="0.0">
                  <c:v>10.5</c:v>
                </c:pt>
                <c:pt idx="427" formatCode="0.0">
                  <c:v>10.3</c:v>
                </c:pt>
                <c:pt idx="428" formatCode="0.0">
                  <c:v>11</c:v>
                </c:pt>
                <c:pt idx="429" formatCode="0.0">
                  <c:v>9.8000000000000007</c:v>
                </c:pt>
                <c:pt idx="430" formatCode="0.0">
                  <c:v>10.3</c:v>
                </c:pt>
                <c:pt idx="431" formatCode="0.0">
                  <c:v>10.5</c:v>
                </c:pt>
                <c:pt idx="432" formatCode="0.0">
                  <c:v>11.6</c:v>
                </c:pt>
                <c:pt idx="433" formatCode="0.0">
                  <c:v>11.5</c:v>
                </c:pt>
                <c:pt idx="434" formatCode="0.0">
                  <c:v>11.2</c:v>
                </c:pt>
                <c:pt idx="435" formatCode="0.0">
                  <c:v>11.5</c:v>
                </c:pt>
                <c:pt idx="436" formatCode="0.0">
                  <c:v>10.5</c:v>
                </c:pt>
                <c:pt idx="437" formatCode="0.0">
                  <c:v>10.7</c:v>
                </c:pt>
                <c:pt idx="438" formatCode="0.0">
                  <c:v>10.5</c:v>
                </c:pt>
                <c:pt idx="439" formatCode="0.0">
                  <c:v>10.8</c:v>
                </c:pt>
                <c:pt idx="440" formatCode="0.0">
                  <c:v>10.5</c:v>
                </c:pt>
                <c:pt idx="441" formatCode="0.0">
                  <c:v>11.3</c:v>
                </c:pt>
                <c:pt idx="442" formatCode="0.0">
                  <c:v>11.4</c:v>
                </c:pt>
                <c:pt idx="443" formatCode="0.0">
                  <c:v>11.6</c:v>
                </c:pt>
                <c:pt idx="444" formatCode="0.0">
                  <c:v>11.4</c:v>
                </c:pt>
                <c:pt idx="445" formatCode="0.0">
                  <c:v>12.2</c:v>
                </c:pt>
                <c:pt idx="446" formatCode="0.0">
                  <c:v>11.4</c:v>
                </c:pt>
                <c:pt idx="447" formatCode="0.0">
                  <c:v>10.5</c:v>
                </c:pt>
                <c:pt idx="448" formatCode="0.0">
                  <c:v>10</c:v>
                </c:pt>
                <c:pt idx="449" formatCode="0.0">
                  <c:v>9.5</c:v>
                </c:pt>
                <c:pt idx="450" formatCode="0.0">
                  <c:v>9.6</c:v>
                </c:pt>
                <c:pt idx="451" formatCode="0.0">
                  <c:v>11</c:v>
                </c:pt>
                <c:pt idx="452" formatCode="0.0">
                  <c:v>10.4</c:v>
                </c:pt>
                <c:pt idx="453" formatCode="0.0">
                  <c:v>9.1</c:v>
                </c:pt>
                <c:pt idx="454" formatCode="0.0">
                  <c:v>10.3</c:v>
                </c:pt>
                <c:pt idx="455" formatCode="0.0">
                  <c:v>10.5</c:v>
                </c:pt>
                <c:pt idx="456" formatCode="0.0">
                  <c:v>10.8</c:v>
                </c:pt>
                <c:pt idx="457" formatCode="0.0">
                  <c:v>10.199999999999999</c:v>
                </c:pt>
                <c:pt idx="458" formatCode="0.0">
                  <c:v>11</c:v>
                </c:pt>
                <c:pt idx="459" formatCode="0.0">
                  <c:v>9.8000000000000007</c:v>
                </c:pt>
                <c:pt idx="460" formatCode="0.0">
                  <c:v>11.1</c:v>
                </c:pt>
                <c:pt idx="461" formatCode="0.0">
                  <c:v>11.4</c:v>
                </c:pt>
                <c:pt idx="462" formatCode="0.0">
                  <c:v>11.4</c:v>
                </c:pt>
                <c:pt idx="463" formatCode="0.0">
                  <c:v>11.6</c:v>
                </c:pt>
                <c:pt idx="464" formatCode="0.0">
                  <c:v>11.9</c:v>
                </c:pt>
                <c:pt idx="465" formatCode="0.0">
                  <c:v>12.1</c:v>
                </c:pt>
                <c:pt idx="466" formatCode="0.0">
                  <c:v>10.199999999999999</c:v>
                </c:pt>
                <c:pt idx="467" formatCode="0.0">
                  <c:v>11.8</c:v>
                </c:pt>
                <c:pt idx="468" formatCode="0.0">
                  <c:v>9.6999999999999993</c:v>
                </c:pt>
                <c:pt idx="469" formatCode="0.0">
                  <c:v>9.1999999999999993</c:v>
                </c:pt>
                <c:pt idx="470" formatCode="0.0">
                  <c:v>12</c:v>
                </c:pt>
                <c:pt idx="471" formatCode="0.0">
                  <c:v>10.5</c:v>
                </c:pt>
                <c:pt idx="472" formatCode="0.0">
                  <c:v>10.8</c:v>
                </c:pt>
                <c:pt idx="473" formatCode="0.0">
                  <c:v>11</c:v>
                </c:pt>
                <c:pt idx="474" formatCode="0.0">
                  <c:v>10.7</c:v>
                </c:pt>
                <c:pt idx="475" formatCode="0.0">
                  <c:v>10.1</c:v>
                </c:pt>
                <c:pt idx="476" formatCode="0.0">
                  <c:v>10.5</c:v>
                </c:pt>
                <c:pt idx="477" formatCode="0.0">
                  <c:v>10.5</c:v>
                </c:pt>
                <c:pt idx="478" formatCode="0.0">
                  <c:v>10.9</c:v>
                </c:pt>
                <c:pt idx="479" formatCode="0.0">
                  <c:v>10.5</c:v>
                </c:pt>
                <c:pt idx="480" formatCode="0.0">
                  <c:v>10.5</c:v>
                </c:pt>
                <c:pt idx="481" formatCode="0.0">
                  <c:v>9</c:v>
                </c:pt>
                <c:pt idx="482" formatCode="0.0">
                  <c:v>10.3</c:v>
                </c:pt>
                <c:pt idx="483" formatCode="0.0">
                  <c:v>9.4</c:v>
                </c:pt>
                <c:pt idx="484" formatCode="0.0">
                  <c:v>11.1</c:v>
                </c:pt>
                <c:pt idx="485" formatCode="0.0">
                  <c:v>10.9</c:v>
                </c:pt>
                <c:pt idx="486" formatCode="0.0">
                  <c:v>11.5</c:v>
                </c:pt>
                <c:pt idx="487" formatCode="0.0">
                  <c:v>9.4</c:v>
                </c:pt>
                <c:pt idx="488" formatCode="0.0">
                  <c:v>8.1999999999999993</c:v>
                </c:pt>
                <c:pt idx="489" formatCode="0.0">
                  <c:v>9.4</c:v>
                </c:pt>
                <c:pt idx="490" formatCode="0.0">
                  <c:v>10.4</c:v>
                </c:pt>
                <c:pt idx="491" formatCode="0.0">
                  <c:v>8.3000000000000007</c:v>
                </c:pt>
                <c:pt idx="492" formatCode="0.0">
                  <c:v>8.5</c:v>
                </c:pt>
                <c:pt idx="493" formatCode="0.0">
                  <c:v>8.5</c:v>
                </c:pt>
                <c:pt idx="494" formatCode="0.0">
                  <c:v>9.5</c:v>
                </c:pt>
                <c:pt idx="495" formatCode="0.0">
                  <c:v>8.1</c:v>
                </c:pt>
                <c:pt idx="496" formatCode="0.0">
                  <c:v>9.3000000000000007</c:v>
                </c:pt>
                <c:pt idx="497">
                  <c:v>7.9</c:v>
                </c:pt>
                <c:pt idx="498">
                  <c:v>9.4</c:v>
                </c:pt>
                <c:pt idx="499">
                  <c:v>7.8</c:v>
                </c:pt>
                <c:pt idx="500">
                  <c:v>8.1999999999999993</c:v>
                </c:pt>
                <c:pt idx="501">
                  <c:v>7.3</c:v>
                </c:pt>
                <c:pt idx="502">
                  <c:v>8.1</c:v>
                </c:pt>
                <c:pt idx="503">
                  <c:v>8.1</c:v>
                </c:pt>
                <c:pt idx="504">
                  <c:v>7.5</c:v>
                </c:pt>
                <c:pt idx="505">
                  <c:v>8.8000000000000007</c:v>
                </c:pt>
                <c:pt idx="506">
                  <c:v>8.1</c:v>
                </c:pt>
                <c:pt idx="507">
                  <c:v>7.5</c:v>
                </c:pt>
                <c:pt idx="508">
                  <c:v>8.9</c:v>
                </c:pt>
                <c:pt idx="509">
                  <c:v>8.6999999999999993</c:v>
                </c:pt>
                <c:pt idx="510">
                  <c:v>9.3000000000000007</c:v>
                </c:pt>
                <c:pt idx="511">
                  <c:v>7.2</c:v>
                </c:pt>
                <c:pt idx="512" formatCode="0.0">
                  <c:v>10</c:v>
                </c:pt>
                <c:pt idx="513" formatCode="0.0">
                  <c:v>7.5</c:v>
                </c:pt>
                <c:pt idx="514">
                  <c:v>8.4</c:v>
                </c:pt>
                <c:pt idx="515" formatCode="0.0">
                  <c:v>9.5</c:v>
                </c:pt>
                <c:pt idx="516" formatCode="0.0">
                  <c:v>9.9</c:v>
                </c:pt>
                <c:pt idx="517" formatCode="0.0">
                  <c:v>9.6999999999999993</c:v>
                </c:pt>
                <c:pt idx="518" formatCode="0.0">
                  <c:v>8.8000000000000007</c:v>
                </c:pt>
                <c:pt idx="519" formatCode="0.0">
                  <c:v>9.1999999999999993</c:v>
                </c:pt>
                <c:pt idx="520" formatCode="0.0">
                  <c:v>8.8000000000000007</c:v>
                </c:pt>
                <c:pt idx="521" formatCode="0.0">
                  <c:v>8.1999999999999993</c:v>
                </c:pt>
                <c:pt idx="522" formatCode="0.0">
                  <c:v>9.1999999999999993</c:v>
                </c:pt>
                <c:pt idx="523" formatCode="0.0">
                  <c:v>9</c:v>
                </c:pt>
                <c:pt idx="524" formatCode="0.0">
                  <c:v>6.8</c:v>
                </c:pt>
                <c:pt idx="525" formatCode="0.0">
                  <c:v>8.4</c:v>
                </c:pt>
                <c:pt idx="526" formatCode="0.0">
                  <c:v>8.4</c:v>
                </c:pt>
                <c:pt idx="527" formatCode="0.0">
                  <c:v>8.3000000000000007</c:v>
                </c:pt>
                <c:pt idx="528" formatCode="0.0">
                  <c:v>9.4</c:v>
                </c:pt>
                <c:pt idx="529" formatCode="0.0">
                  <c:v>7.5</c:v>
                </c:pt>
                <c:pt idx="530" formatCode="0.0">
                  <c:v>7.9</c:v>
                </c:pt>
                <c:pt idx="531" formatCode="0.0">
                  <c:v>10</c:v>
                </c:pt>
                <c:pt idx="532" formatCode="0.0">
                  <c:v>8.1999999999999993</c:v>
                </c:pt>
                <c:pt idx="533" formatCode="0.0">
                  <c:v>9</c:v>
                </c:pt>
                <c:pt idx="534" formatCode="0.0">
                  <c:v>8.3000000000000007</c:v>
                </c:pt>
                <c:pt idx="535" formatCode="0.0">
                  <c:v>10.199999999999999</c:v>
                </c:pt>
                <c:pt idx="536" formatCode="0.0">
                  <c:v>8.9</c:v>
                </c:pt>
                <c:pt idx="537" formatCode="0.0">
                  <c:v>9.4</c:v>
                </c:pt>
                <c:pt idx="538" formatCode="0.0">
                  <c:v>7.8</c:v>
                </c:pt>
                <c:pt idx="539" formatCode="0.0">
                  <c:v>7.9</c:v>
                </c:pt>
                <c:pt idx="540" formatCode="0.0">
                  <c:v>7.2</c:v>
                </c:pt>
                <c:pt idx="541" formatCode="0.0">
                  <c:v>7.7</c:v>
                </c:pt>
                <c:pt idx="542" formatCode="0.0">
                  <c:v>10.1</c:v>
                </c:pt>
                <c:pt idx="543" formatCode="0.0">
                  <c:v>10.1</c:v>
                </c:pt>
                <c:pt idx="544" formatCode="0.0">
                  <c:v>10.199999999999999</c:v>
                </c:pt>
                <c:pt idx="545" formatCode="0.0">
                  <c:v>8.5</c:v>
                </c:pt>
                <c:pt idx="546" formatCode="0.0">
                  <c:v>7.8</c:v>
                </c:pt>
                <c:pt idx="547" formatCode="0.0">
                  <c:v>10.1</c:v>
                </c:pt>
                <c:pt idx="548" formatCode="0.0">
                  <c:v>8.3000000000000007</c:v>
                </c:pt>
                <c:pt idx="549" formatCode="0.0">
                  <c:v>9.1</c:v>
                </c:pt>
                <c:pt idx="550" formatCode="0.0">
                  <c:v>9.9</c:v>
                </c:pt>
                <c:pt idx="551" formatCode="0.0">
                  <c:v>7.6</c:v>
                </c:pt>
                <c:pt idx="552" formatCode="0.0">
                  <c:v>8.6999999999999993</c:v>
                </c:pt>
                <c:pt idx="553" formatCode="0.0">
                  <c:v>11.9</c:v>
                </c:pt>
                <c:pt idx="554" formatCode="0.0">
                  <c:v>12</c:v>
                </c:pt>
                <c:pt idx="555" formatCode="0.0">
                  <c:v>10.4</c:v>
                </c:pt>
                <c:pt idx="556" formatCode="0.0">
                  <c:v>9.9</c:v>
                </c:pt>
                <c:pt idx="557" formatCode="0.0">
                  <c:v>9.8000000000000007</c:v>
                </c:pt>
                <c:pt idx="558" formatCode="0.0">
                  <c:v>9.6999999999999993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72A-4E3C-BC02-9D1F574F4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9380192"/>
        <c:axId val="859376256"/>
      </c:scatterChart>
      <c:valAx>
        <c:axId val="859380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F800]dddd\,\ mmmm\ dd\,\ 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9376256"/>
        <c:crosses val="autoZero"/>
        <c:crossBetween val="midCat"/>
      </c:valAx>
      <c:valAx>
        <c:axId val="859376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93801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Turbidity vs Date</a:t>
            </a:r>
          </a:p>
        </c:rich>
      </c:tx>
      <c:layout>
        <c:manualLayout>
          <c:xMode val="edge"/>
          <c:yMode val="edge"/>
          <c:x val="0.39238140895504869"/>
          <c:y val="3.07692307692307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-0.14140689293926975"/>
                  <c:y val="-0.80218309711286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Otter!$A$391:$A$1177</c:f>
              <c:numCache>
                <c:formatCode>[$-F800]dddd\,\ mmmm\ dd\,\ yyyy</c:formatCode>
                <c:ptCount val="787"/>
                <c:pt idx="0">
                  <c:v>42955</c:v>
                </c:pt>
                <c:pt idx="1">
                  <c:v>42955</c:v>
                </c:pt>
                <c:pt idx="2">
                  <c:v>42956</c:v>
                </c:pt>
                <c:pt idx="3">
                  <c:v>42956</c:v>
                </c:pt>
                <c:pt idx="4">
                  <c:v>42957</c:v>
                </c:pt>
                <c:pt idx="5">
                  <c:v>42959</c:v>
                </c:pt>
                <c:pt idx="6">
                  <c:v>42959</c:v>
                </c:pt>
                <c:pt idx="7">
                  <c:v>42960</c:v>
                </c:pt>
                <c:pt idx="8">
                  <c:v>42960</c:v>
                </c:pt>
                <c:pt idx="9">
                  <c:v>42961</c:v>
                </c:pt>
                <c:pt idx="10">
                  <c:v>42961</c:v>
                </c:pt>
                <c:pt idx="11">
                  <c:v>42962</c:v>
                </c:pt>
                <c:pt idx="12">
                  <c:v>42962</c:v>
                </c:pt>
                <c:pt idx="13">
                  <c:v>42962</c:v>
                </c:pt>
                <c:pt idx="14">
                  <c:v>42963</c:v>
                </c:pt>
                <c:pt idx="15">
                  <c:v>42963</c:v>
                </c:pt>
                <c:pt idx="16">
                  <c:v>42964</c:v>
                </c:pt>
                <c:pt idx="17">
                  <c:v>42964</c:v>
                </c:pt>
                <c:pt idx="18">
                  <c:v>42965</c:v>
                </c:pt>
                <c:pt idx="19">
                  <c:v>42965</c:v>
                </c:pt>
                <c:pt idx="20">
                  <c:v>42966</c:v>
                </c:pt>
                <c:pt idx="21">
                  <c:v>42966</c:v>
                </c:pt>
                <c:pt idx="22">
                  <c:v>42967</c:v>
                </c:pt>
                <c:pt idx="23">
                  <c:v>42968</c:v>
                </c:pt>
                <c:pt idx="24">
                  <c:v>42968</c:v>
                </c:pt>
                <c:pt idx="25">
                  <c:v>42969</c:v>
                </c:pt>
                <c:pt idx="26">
                  <c:v>42969</c:v>
                </c:pt>
                <c:pt idx="27">
                  <c:v>42972</c:v>
                </c:pt>
                <c:pt idx="28">
                  <c:v>42973</c:v>
                </c:pt>
                <c:pt idx="29">
                  <c:v>42974</c:v>
                </c:pt>
                <c:pt idx="30">
                  <c:v>42975</c:v>
                </c:pt>
                <c:pt idx="31">
                  <c:v>42975</c:v>
                </c:pt>
                <c:pt idx="32">
                  <c:v>42976</c:v>
                </c:pt>
                <c:pt idx="33">
                  <c:v>42976</c:v>
                </c:pt>
                <c:pt idx="34">
                  <c:v>42977</c:v>
                </c:pt>
                <c:pt idx="35">
                  <c:v>42977</c:v>
                </c:pt>
                <c:pt idx="36">
                  <c:v>42978</c:v>
                </c:pt>
                <c:pt idx="37">
                  <c:v>42979</c:v>
                </c:pt>
                <c:pt idx="38">
                  <c:v>42979</c:v>
                </c:pt>
                <c:pt idx="39">
                  <c:v>42980</c:v>
                </c:pt>
                <c:pt idx="40">
                  <c:v>42981</c:v>
                </c:pt>
                <c:pt idx="41">
                  <c:v>42981</c:v>
                </c:pt>
                <c:pt idx="42">
                  <c:v>42982</c:v>
                </c:pt>
                <c:pt idx="43">
                  <c:v>42983</c:v>
                </c:pt>
                <c:pt idx="44">
                  <c:v>42984</c:v>
                </c:pt>
                <c:pt idx="45">
                  <c:v>42984</c:v>
                </c:pt>
                <c:pt idx="46">
                  <c:v>42985</c:v>
                </c:pt>
                <c:pt idx="47">
                  <c:v>42985</c:v>
                </c:pt>
                <c:pt idx="48">
                  <c:v>42986</c:v>
                </c:pt>
                <c:pt idx="49">
                  <c:v>42986</c:v>
                </c:pt>
                <c:pt idx="50">
                  <c:v>42987</c:v>
                </c:pt>
                <c:pt idx="51">
                  <c:v>42988</c:v>
                </c:pt>
                <c:pt idx="52">
                  <c:v>42988</c:v>
                </c:pt>
                <c:pt idx="53">
                  <c:v>42989</c:v>
                </c:pt>
                <c:pt idx="54">
                  <c:v>42989</c:v>
                </c:pt>
                <c:pt idx="55">
                  <c:v>42990</c:v>
                </c:pt>
                <c:pt idx="56">
                  <c:v>42990</c:v>
                </c:pt>
                <c:pt idx="57">
                  <c:v>42991</c:v>
                </c:pt>
                <c:pt idx="58">
                  <c:v>42992</c:v>
                </c:pt>
                <c:pt idx="59">
                  <c:v>42992</c:v>
                </c:pt>
                <c:pt idx="60">
                  <c:v>42993</c:v>
                </c:pt>
                <c:pt idx="61">
                  <c:v>42993</c:v>
                </c:pt>
                <c:pt idx="62">
                  <c:v>42994</c:v>
                </c:pt>
                <c:pt idx="63">
                  <c:v>42994</c:v>
                </c:pt>
                <c:pt idx="64">
                  <c:v>42995</c:v>
                </c:pt>
                <c:pt idx="65">
                  <c:v>42995</c:v>
                </c:pt>
                <c:pt idx="66">
                  <c:v>42996</c:v>
                </c:pt>
                <c:pt idx="67">
                  <c:v>42996</c:v>
                </c:pt>
                <c:pt idx="68">
                  <c:v>42997</c:v>
                </c:pt>
                <c:pt idx="69">
                  <c:v>42997</c:v>
                </c:pt>
                <c:pt idx="70">
                  <c:v>42998</c:v>
                </c:pt>
                <c:pt idx="71">
                  <c:v>42998</c:v>
                </c:pt>
                <c:pt idx="72">
                  <c:v>42999</c:v>
                </c:pt>
                <c:pt idx="73">
                  <c:v>42999</c:v>
                </c:pt>
                <c:pt idx="74">
                  <c:v>43000</c:v>
                </c:pt>
                <c:pt idx="75">
                  <c:v>43000</c:v>
                </c:pt>
                <c:pt idx="76">
                  <c:v>43001</c:v>
                </c:pt>
                <c:pt idx="77">
                  <c:v>43001</c:v>
                </c:pt>
                <c:pt idx="78">
                  <c:v>43002</c:v>
                </c:pt>
                <c:pt idx="79">
                  <c:v>43002</c:v>
                </c:pt>
                <c:pt idx="80">
                  <c:v>43003</c:v>
                </c:pt>
                <c:pt idx="81">
                  <c:v>43004</c:v>
                </c:pt>
                <c:pt idx="82">
                  <c:v>43004</c:v>
                </c:pt>
                <c:pt idx="83">
                  <c:v>43005</c:v>
                </c:pt>
                <c:pt idx="84">
                  <c:v>43006</c:v>
                </c:pt>
                <c:pt idx="85">
                  <c:v>43006</c:v>
                </c:pt>
                <c:pt idx="86">
                  <c:v>43007</c:v>
                </c:pt>
                <c:pt idx="87">
                  <c:v>43007</c:v>
                </c:pt>
                <c:pt idx="88">
                  <c:v>43008</c:v>
                </c:pt>
                <c:pt idx="89">
                  <c:v>43008</c:v>
                </c:pt>
                <c:pt idx="90">
                  <c:v>43009</c:v>
                </c:pt>
                <c:pt idx="91">
                  <c:v>43009</c:v>
                </c:pt>
                <c:pt idx="92">
                  <c:v>43010</c:v>
                </c:pt>
                <c:pt idx="93">
                  <c:v>43011</c:v>
                </c:pt>
                <c:pt idx="94">
                  <c:v>43012</c:v>
                </c:pt>
                <c:pt idx="95">
                  <c:v>43013</c:v>
                </c:pt>
                <c:pt idx="96">
                  <c:v>43013</c:v>
                </c:pt>
                <c:pt idx="97">
                  <c:v>43014</c:v>
                </c:pt>
                <c:pt idx="98">
                  <c:v>43015</c:v>
                </c:pt>
                <c:pt idx="99">
                  <c:v>43015</c:v>
                </c:pt>
                <c:pt idx="100">
                  <c:v>43016</c:v>
                </c:pt>
                <c:pt idx="101">
                  <c:v>43016</c:v>
                </c:pt>
                <c:pt idx="102">
                  <c:v>43017</c:v>
                </c:pt>
                <c:pt idx="103">
                  <c:v>43017</c:v>
                </c:pt>
                <c:pt idx="104">
                  <c:v>43018</c:v>
                </c:pt>
                <c:pt idx="105">
                  <c:v>43018</c:v>
                </c:pt>
                <c:pt idx="106">
                  <c:v>43019</c:v>
                </c:pt>
                <c:pt idx="107">
                  <c:v>43019</c:v>
                </c:pt>
                <c:pt idx="108">
                  <c:v>43020</c:v>
                </c:pt>
                <c:pt idx="109">
                  <c:v>43020</c:v>
                </c:pt>
                <c:pt idx="110">
                  <c:v>43021</c:v>
                </c:pt>
                <c:pt idx="111">
                  <c:v>43021</c:v>
                </c:pt>
                <c:pt idx="112">
                  <c:v>43022</c:v>
                </c:pt>
                <c:pt idx="113">
                  <c:v>43022</c:v>
                </c:pt>
                <c:pt idx="114">
                  <c:v>43023</c:v>
                </c:pt>
                <c:pt idx="115">
                  <c:v>43024</c:v>
                </c:pt>
                <c:pt idx="116">
                  <c:v>43024</c:v>
                </c:pt>
                <c:pt idx="117">
                  <c:v>43025</c:v>
                </c:pt>
                <c:pt idx="118">
                  <c:v>43025</c:v>
                </c:pt>
                <c:pt idx="119">
                  <c:v>43026</c:v>
                </c:pt>
                <c:pt idx="120">
                  <c:v>43026</c:v>
                </c:pt>
                <c:pt idx="121">
                  <c:v>43027</c:v>
                </c:pt>
                <c:pt idx="122">
                  <c:v>43027</c:v>
                </c:pt>
                <c:pt idx="123">
                  <c:v>43028</c:v>
                </c:pt>
                <c:pt idx="124">
                  <c:v>43029</c:v>
                </c:pt>
                <c:pt idx="125">
                  <c:v>43030</c:v>
                </c:pt>
                <c:pt idx="126">
                  <c:v>43030</c:v>
                </c:pt>
                <c:pt idx="127">
                  <c:v>43031</c:v>
                </c:pt>
                <c:pt idx="128">
                  <c:v>43031</c:v>
                </c:pt>
                <c:pt idx="129">
                  <c:v>43032</c:v>
                </c:pt>
                <c:pt idx="130">
                  <c:v>43033</c:v>
                </c:pt>
                <c:pt idx="131">
                  <c:v>43034</c:v>
                </c:pt>
                <c:pt idx="132">
                  <c:v>43034</c:v>
                </c:pt>
                <c:pt idx="133">
                  <c:v>43037</c:v>
                </c:pt>
                <c:pt idx="134">
                  <c:v>43038</c:v>
                </c:pt>
                <c:pt idx="135">
                  <c:v>43038</c:v>
                </c:pt>
                <c:pt idx="136">
                  <c:v>43039</c:v>
                </c:pt>
                <c:pt idx="137">
                  <c:v>43040</c:v>
                </c:pt>
                <c:pt idx="138">
                  <c:v>43040</c:v>
                </c:pt>
                <c:pt idx="139">
                  <c:v>43044</c:v>
                </c:pt>
                <c:pt idx="140">
                  <c:v>43045</c:v>
                </c:pt>
                <c:pt idx="141">
                  <c:v>43045</c:v>
                </c:pt>
                <c:pt idx="142">
                  <c:v>43046</c:v>
                </c:pt>
                <c:pt idx="143">
                  <c:v>43046</c:v>
                </c:pt>
                <c:pt idx="144">
                  <c:v>43047</c:v>
                </c:pt>
                <c:pt idx="145">
                  <c:v>43048</c:v>
                </c:pt>
                <c:pt idx="146">
                  <c:v>43049</c:v>
                </c:pt>
                <c:pt idx="147">
                  <c:v>43049</c:v>
                </c:pt>
                <c:pt idx="148">
                  <c:v>43050</c:v>
                </c:pt>
                <c:pt idx="149">
                  <c:v>43051</c:v>
                </c:pt>
                <c:pt idx="150">
                  <c:v>43053</c:v>
                </c:pt>
                <c:pt idx="151">
                  <c:v>43054</c:v>
                </c:pt>
                <c:pt idx="152">
                  <c:v>43054</c:v>
                </c:pt>
                <c:pt idx="153">
                  <c:v>43055</c:v>
                </c:pt>
                <c:pt idx="154">
                  <c:v>43056</c:v>
                </c:pt>
                <c:pt idx="155">
                  <c:v>43060</c:v>
                </c:pt>
                <c:pt idx="156">
                  <c:v>43065</c:v>
                </c:pt>
                <c:pt idx="157">
                  <c:v>43067</c:v>
                </c:pt>
                <c:pt idx="158">
                  <c:v>43067</c:v>
                </c:pt>
                <c:pt idx="159">
                  <c:v>43067</c:v>
                </c:pt>
                <c:pt idx="160">
                  <c:v>43070</c:v>
                </c:pt>
                <c:pt idx="161">
                  <c:v>43071</c:v>
                </c:pt>
                <c:pt idx="162">
                  <c:v>43072</c:v>
                </c:pt>
                <c:pt idx="163">
                  <c:v>43074</c:v>
                </c:pt>
                <c:pt idx="164">
                  <c:v>43077</c:v>
                </c:pt>
                <c:pt idx="165">
                  <c:v>43078</c:v>
                </c:pt>
                <c:pt idx="166">
                  <c:v>43078</c:v>
                </c:pt>
                <c:pt idx="167">
                  <c:v>43079</c:v>
                </c:pt>
                <c:pt idx="168">
                  <c:v>43081</c:v>
                </c:pt>
                <c:pt idx="169">
                  <c:v>43082</c:v>
                </c:pt>
                <c:pt idx="170">
                  <c:v>43084</c:v>
                </c:pt>
                <c:pt idx="171">
                  <c:v>43086</c:v>
                </c:pt>
                <c:pt idx="172">
                  <c:v>43087</c:v>
                </c:pt>
                <c:pt idx="173">
                  <c:v>43088</c:v>
                </c:pt>
                <c:pt idx="174">
                  <c:v>43089</c:v>
                </c:pt>
                <c:pt idx="175">
                  <c:v>43091</c:v>
                </c:pt>
                <c:pt idx="176">
                  <c:v>43093</c:v>
                </c:pt>
                <c:pt idx="177">
                  <c:v>43094</c:v>
                </c:pt>
                <c:pt idx="178">
                  <c:v>43095</c:v>
                </c:pt>
                <c:pt idx="179">
                  <c:v>43096</c:v>
                </c:pt>
                <c:pt idx="180">
                  <c:v>43097</c:v>
                </c:pt>
                <c:pt idx="181">
                  <c:v>43098</c:v>
                </c:pt>
                <c:pt idx="182">
                  <c:v>43099</c:v>
                </c:pt>
                <c:pt idx="183">
                  <c:v>43100</c:v>
                </c:pt>
                <c:pt idx="184">
                  <c:v>43101</c:v>
                </c:pt>
                <c:pt idx="185">
                  <c:v>43101</c:v>
                </c:pt>
                <c:pt idx="186">
                  <c:v>43102</c:v>
                </c:pt>
                <c:pt idx="187">
                  <c:v>43103</c:v>
                </c:pt>
                <c:pt idx="188">
                  <c:v>43104</c:v>
                </c:pt>
                <c:pt idx="189">
                  <c:v>43105</c:v>
                </c:pt>
                <c:pt idx="190">
                  <c:v>43106</c:v>
                </c:pt>
                <c:pt idx="191">
                  <c:v>43107</c:v>
                </c:pt>
                <c:pt idx="192">
                  <c:v>43109</c:v>
                </c:pt>
                <c:pt idx="193">
                  <c:v>43110</c:v>
                </c:pt>
                <c:pt idx="194">
                  <c:v>43112</c:v>
                </c:pt>
                <c:pt idx="195">
                  <c:v>43113</c:v>
                </c:pt>
                <c:pt idx="196">
                  <c:v>43114</c:v>
                </c:pt>
                <c:pt idx="197">
                  <c:v>43115</c:v>
                </c:pt>
                <c:pt idx="198">
                  <c:v>43116</c:v>
                </c:pt>
                <c:pt idx="199">
                  <c:v>43119</c:v>
                </c:pt>
                <c:pt idx="200">
                  <c:v>43120</c:v>
                </c:pt>
                <c:pt idx="201">
                  <c:v>43121</c:v>
                </c:pt>
                <c:pt idx="202">
                  <c:v>43123</c:v>
                </c:pt>
                <c:pt idx="203">
                  <c:v>43124</c:v>
                </c:pt>
                <c:pt idx="204">
                  <c:v>43125</c:v>
                </c:pt>
                <c:pt idx="205">
                  <c:v>43125</c:v>
                </c:pt>
                <c:pt idx="206">
                  <c:v>43126</c:v>
                </c:pt>
                <c:pt idx="207">
                  <c:v>43127</c:v>
                </c:pt>
                <c:pt idx="208">
                  <c:v>43128</c:v>
                </c:pt>
                <c:pt idx="209">
                  <c:v>43129</c:v>
                </c:pt>
                <c:pt idx="210">
                  <c:v>43130</c:v>
                </c:pt>
                <c:pt idx="211">
                  <c:v>43132</c:v>
                </c:pt>
                <c:pt idx="212">
                  <c:v>43133</c:v>
                </c:pt>
                <c:pt idx="213">
                  <c:v>43134</c:v>
                </c:pt>
                <c:pt idx="214">
                  <c:v>43135</c:v>
                </c:pt>
                <c:pt idx="215">
                  <c:v>43136</c:v>
                </c:pt>
                <c:pt idx="216">
                  <c:v>43138</c:v>
                </c:pt>
                <c:pt idx="217">
                  <c:v>43139</c:v>
                </c:pt>
                <c:pt idx="218">
                  <c:v>43145</c:v>
                </c:pt>
                <c:pt idx="219">
                  <c:v>43147</c:v>
                </c:pt>
                <c:pt idx="220">
                  <c:v>43148</c:v>
                </c:pt>
                <c:pt idx="221">
                  <c:v>43151</c:v>
                </c:pt>
                <c:pt idx="222">
                  <c:v>43152</c:v>
                </c:pt>
                <c:pt idx="223">
                  <c:v>43156</c:v>
                </c:pt>
                <c:pt idx="224">
                  <c:v>43161</c:v>
                </c:pt>
                <c:pt idx="225">
                  <c:v>43161</c:v>
                </c:pt>
                <c:pt idx="226">
                  <c:v>43167</c:v>
                </c:pt>
                <c:pt idx="227">
                  <c:v>43168</c:v>
                </c:pt>
                <c:pt idx="228">
                  <c:v>43171</c:v>
                </c:pt>
                <c:pt idx="229">
                  <c:v>43174</c:v>
                </c:pt>
                <c:pt idx="230">
                  <c:v>43178</c:v>
                </c:pt>
                <c:pt idx="231">
                  <c:v>43180</c:v>
                </c:pt>
                <c:pt idx="232">
                  <c:v>43180</c:v>
                </c:pt>
                <c:pt idx="233">
                  <c:v>43181</c:v>
                </c:pt>
                <c:pt idx="234">
                  <c:v>43182</c:v>
                </c:pt>
                <c:pt idx="235">
                  <c:v>43185</c:v>
                </c:pt>
                <c:pt idx="236">
                  <c:v>43188</c:v>
                </c:pt>
                <c:pt idx="237">
                  <c:v>43190</c:v>
                </c:pt>
                <c:pt idx="238">
                  <c:v>43193</c:v>
                </c:pt>
                <c:pt idx="239">
                  <c:v>43194</c:v>
                </c:pt>
                <c:pt idx="240">
                  <c:v>43199</c:v>
                </c:pt>
                <c:pt idx="241">
                  <c:v>43202</c:v>
                </c:pt>
                <c:pt idx="242">
                  <c:v>43213</c:v>
                </c:pt>
                <c:pt idx="243">
                  <c:v>43214</c:v>
                </c:pt>
                <c:pt idx="244">
                  <c:v>43215</c:v>
                </c:pt>
                <c:pt idx="245">
                  <c:v>43221</c:v>
                </c:pt>
                <c:pt idx="246">
                  <c:v>43223</c:v>
                </c:pt>
                <c:pt idx="247">
                  <c:v>43233</c:v>
                </c:pt>
                <c:pt idx="248">
                  <c:v>43237</c:v>
                </c:pt>
                <c:pt idx="249">
                  <c:v>43243</c:v>
                </c:pt>
                <c:pt idx="250">
                  <c:v>43244</c:v>
                </c:pt>
                <c:pt idx="251">
                  <c:v>43245</c:v>
                </c:pt>
                <c:pt idx="252">
                  <c:v>43247</c:v>
                </c:pt>
                <c:pt idx="253">
                  <c:v>43248</c:v>
                </c:pt>
                <c:pt idx="254">
                  <c:v>43249</c:v>
                </c:pt>
                <c:pt idx="255">
                  <c:v>43250</c:v>
                </c:pt>
                <c:pt idx="256">
                  <c:v>43252</c:v>
                </c:pt>
                <c:pt idx="257">
                  <c:v>43253</c:v>
                </c:pt>
                <c:pt idx="258">
                  <c:v>43255</c:v>
                </c:pt>
                <c:pt idx="259">
                  <c:v>43258</c:v>
                </c:pt>
                <c:pt idx="260">
                  <c:v>43264</c:v>
                </c:pt>
                <c:pt idx="261">
                  <c:v>43265</c:v>
                </c:pt>
                <c:pt idx="262">
                  <c:v>43268</c:v>
                </c:pt>
                <c:pt idx="263">
                  <c:v>43279</c:v>
                </c:pt>
                <c:pt idx="264">
                  <c:v>43286</c:v>
                </c:pt>
                <c:pt idx="265">
                  <c:v>43288</c:v>
                </c:pt>
                <c:pt idx="266">
                  <c:v>43297</c:v>
                </c:pt>
                <c:pt idx="267">
                  <c:v>43302</c:v>
                </c:pt>
                <c:pt idx="268">
                  <c:v>43303</c:v>
                </c:pt>
                <c:pt idx="269">
                  <c:v>43304</c:v>
                </c:pt>
                <c:pt idx="270">
                  <c:v>43306</c:v>
                </c:pt>
                <c:pt idx="271">
                  <c:v>43309</c:v>
                </c:pt>
                <c:pt idx="272">
                  <c:v>43310</c:v>
                </c:pt>
                <c:pt idx="273">
                  <c:v>43311</c:v>
                </c:pt>
                <c:pt idx="274">
                  <c:v>43312</c:v>
                </c:pt>
                <c:pt idx="275">
                  <c:v>43316</c:v>
                </c:pt>
                <c:pt idx="276">
                  <c:v>43317</c:v>
                </c:pt>
                <c:pt idx="277">
                  <c:v>43318</c:v>
                </c:pt>
                <c:pt idx="278">
                  <c:v>43319</c:v>
                </c:pt>
                <c:pt idx="279">
                  <c:v>43320</c:v>
                </c:pt>
                <c:pt idx="280">
                  <c:v>43327</c:v>
                </c:pt>
                <c:pt idx="281">
                  <c:v>43328</c:v>
                </c:pt>
                <c:pt idx="282">
                  <c:v>43329</c:v>
                </c:pt>
                <c:pt idx="283">
                  <c:v>43331</c:v>
                </c:pt>
                <c:pt idx="284">
                  <c:v>43332</c:v>
                </c:pt>
                <c:pt idx="285">
                  <c:v>43336</c:v>
                </c:pt>
                <c:pt idx="286">
                  <c:v>43337</c:v>
                </c:pt>
                <c:pt idx="287">
                  <c:v>43338</c:v>
                </c:pt>
                <c:pt idx="288">
                  <c:v>43339</c:v>
                </c:pt>
                <c:pt idx="289">
                  <c:v>43340</c:v>
                </c:pt>
                <c:pt idx="290">
                  <c:v>43341</c:v>
                </c:pt>
                <c:pt idx="291">
                  <c:v>43342</c:v>
                </c:pt>
                <c:pt idx="292">
                  <c:v>43343</c:v>
                </c:pt>
                <c:pt idx="293">
                  <c:v>43347</c:v>
                </c:pt>
                <c:pt idx="294">
                  <c:v>43348</c:v>
                </c:pt>
                <c:pt idx="295">
                  <c:v>43349</c:v>
                </c:pt>
                <c:pt idx="296">
                  <c:v>43350</c:v>
                </c:pt>
                <c:pt idx="297">
                  <c:v>43352</c:v>
                </c:pt>
                <c:pt idx="298">
                  <c:v>43354</c:v>
                </c:pt>
                <c:pt idx="299">
                  <c:v>43355</c:v>
                </c:pt>
                <c:pt idx="300">
                  <c:v>43356</c:v>
                </c:pt>
                <c:pt idx="301">
                  <c:v>43357</c:v>
                </c:pt>
                <c:pt idx="302">
                  <c:v>43361</c:v>
                </c:pt>
                <c:pt idx="303">
                  <c:v>43363</c:v>
                </c:pt>
                <c:pt idx="304">
                  <c:v>43364</c:v>
                </c:pt>
                <c:pt idx="305">
                  <c:v>43367</c:v>
                </c:pt>
                <c:pt idx="306">
                  <c:v>43367</c:v>
                </c:pt>
                <c:pt idx="307">
                  <c:v>43371</c:v>
                </c:pt>
                <c:pt idx="308">
                  <c:v>43374</c:v>
                </c:pt>
                <c:pt idx="309">
                  <c:v>43380</c:v>
                </c:pt>
                <c:pt idx="310">
                  <c:v>43381</c:v>
                </c:pt>
                <c:pt idx="311">
                  <c:v>43383</c:v>
                </c:pt>
                <c:pt idx="312">
                  <c:v>43384</c:v>
                </c:pt>
                <c:pt idx="313">
                  <c:v>43390</c:v>
                </c:pt>
                <c:pt idx="314">
                  <c:v>43391</c:v>
                </c:pt>
                <c:pt idx="315">
                  <c:v>43392</c:v>
                </c:pt>
                <c:pt idx="316">
                  <c:v>43394</c:v>
                </c:pt>
                <c:pt idx="317">
                  <c:v>43395</c:v>
                </c:pt>
                <c:pt idx="318">
                  <c:v>43398</c:v>
                </c:pt>
              </c:numCache>
            </c:numRef>
          </c:xVal>
          <c:yVal>
            <c:numRef>
              <c:f>Otter!$T$391:$T$1177</c:f>
              <c:numCache>
                <c:formatCode>0.0</c:formatCode>
                <c:ptCount val="787"/>
                <c:pt idx="0">
                  <c:v>221</c:v>
                </c:pt>
                <c:pt idx="1">
                  <c:v>266</c:v>
                </c:pt>
                <c:pt idx="2">
                  <c:v>197</c:v>
                </c:pt>
                <c:pt idx="3">
                  <c:v>230</c:v>
                </c:pt>
                <c:pt idx="4">
                  <c:v>176</c:v>
                </c:pt>
                <c:pt idx="5">
                  <c:v>141</c:v>
                </c:pt>
                <c:pt idx="6">
                  <c:v>139</c:v>
                </c:pt>
                <c:pt idx="7">
                  <c:v>138</c:v>
                </c:pt>
                <c:pt idx="8">
                  <c:v>164</c:v>
                </c:pt>
                <c:pt idx="9">
                  <c:v>565.34545454545503</c:v>
                </c:pt>
                <c:pt idx="10">
                  <c:v>553</c:v>
                </c:pt>
                <c:pt idx="11">
                  <c:v>419</c:v>
                </c:pt>
                <c:pt idx="12">
                  <c:v>446</c:v>
                </c:pt>
                <c:pt idx="13">
                  <c:v>405</c:v>
                </c:pt>
                <c:pt idx="14">
                  <c:v>349</c:v>
                </c:pt>
                <c:pt idx="15">
                  <c:v>299</c:v>
                </c:pt>
                <c:pt idx="16">
                  <c:v>245</c:v>
                </c:pt>
                <c:pt idx="17">
                  <c:v>240</c:v>
                </c:pt>
                <c:pt idx="18">
                  <c:v>207</c:v>
                </c:pt>
                <c:pt idx="19">
                  <c:v>214</c:v>
                </c:pt>
                <c:pt idx="20">
                  <c:v>154</c:v>
                </c:pt>
                <c:pt idx="21">
                  <c:v>137</c:v>
                </c:pt>
                <c:pt idx="22">
                  <c:v>155</c:v>
                </c:pt>
                <c:pt idx="23">
                  <c:v>143</c:v>
                </c:pt>
                <c:pt idx="24">
                  <c:v>127</c:v>
                </c:pt>
                <c:pt idx="25">
                  <c:v>128</c:v>
                </c:pt>
                <c:pt idx="26">
                  <c:v>128</c:v>
                </c:pt>
                <c:pt idx="27">
                  <c:v>980</c:v>
                </c:pt>
                <c:pt idx="28">
                  <c:v>520</c:v>
                </c:pt>
                <c:pt idx="29">
                  <c:v>270</c:v>
                </c:pt>
                <c:pt idx="30">
                  <c:v>204</c:v>
                </c:pt>
                <c:pt idx="31">
                  <c:v>158</c:v>
                </c:pt>
                <c:pt idx="32">
                  <c:v>161</c:v>
                </c:pt>
                <c:pt idx="33">
                  <c:v>181</c:v>
                </c:pt>
                <c:pt idx="34">
                  <c:v>141</c:v>
                </c:pt>
                <c:pt idx="35">
                  <c:v>152</c:v>
                </c:pt>
                <c:pt idx="36">
                  <c:v>131</c:v>
                </c:pt>
                <c:pt idx="37">
                  <c:v>105</c:v>
                </c:pt>
                <c:pt idx="38">
                  <c:v>90.7</c:v>
                </c:pt>
                <c:pt idx="39" formatCode="General">
                  <c:v>90.7</c:v>
                </c:pt>
                <c:pt idx="40">
                  <c:v>115</c:v>
                </c:pt>
                <c:pt idx="41">
                  <c:v>79</c:v>
                </c:pt>
                <c:pt idx="42">
                  <c:v>100</c:v>
                </c:pt>
                <c:pt idx="43">
                  <c:v>101</c:v>
                </c:pt>
                <c:pt idx="44">
                  <c:v>96</c:v>
                </c:pt>
                <c:pt idx="45" formatCode="General">
                  <c:v>91.9</c:v>
                </c:pt>
                <c:pt idx="46" formatCode="General">
                  <c:v>92.9</c:v>
                </c:pt>
                <c:pt idx="47" formatCode="General">
                  <c:v>81.7</c:v>
                </c:pt>
                <c:pt idx="48" formatCode="General">
                  <c:v>92.2</c:v>
                </c:pt>
                <c:pt idx="49" formatCode="General">
                  <c:v>75.8</c:v>
                </c:pt>
                <c:pt idx="50" formatCode="General">
                  <c:v>86.9</c:v>
                </c:pt>
                <c:pt idx="51" formatCode="General">
                  <c:v>72.7</c:v>
                </c:pt>
                <c:pt idx="52" formatCode="General">
                  <c:v>67.099999999999994</c:v>
                </c:pt>
                <c:pt idx="53" formatCode="General">
                  <c:v>72.3</c:v>
                </c:pt>
                <c:pt idx="54" formatCode="General">
                  <c:v>66.5</c:v>
                </c:pt>
                <c:pt idx="55" formatCode="General">
                  <c:v>73.599999999999994</c:v>
                </c:pt>
                <c:pt idx="56" formatCode="General">
                  <c:v>61.7</c:v>
                </c:pt>
                <c:pt idx="57" formatCode="General">
                  <c:v>71.8</c:v>
                </c:pt>
                <c:pt idx="58">
                  <c:v>66</c:v>
                </c:pt>
                <c:pt idx="59">
                  <c:v>62.6</c:v>
                </c:pt>
                <c:pt idx="60">
                  <c:v>57.6</c:v>
                </c:pt>
                <c:pt idx="61">
                  <c:v>47.4</c:v>
                </c:pt>
                <c:pt idx="62">
                  <c:v>54.1</c:v>
                </c:pt>
                <c:pt idx="63">
                  <c:v>49.9</c:v>
                </c:pt>
                <c:pt idx="64">
                  <c:v>46.6</c:v>
                </c:pt>
                <c:pt idx="65">
                  <c:v>34.700000000000003</c:v>
                </c:pt>
                <c:pt idx="66">
                  <c:v>49.9</c:v>
                </c:pt>
                <c:pt idx="67">
                  <c:v>37.799999999999997</c:v>
                </c:pt>
                <c:pt idx="68">
                  <c:v>42.8</c:v>
                </c:pt>
                <c:pt idx="69">
                  <c:v>34.4</c:v>
                </c:pt>
                <c:pt idx="70">
                  <c:v>45.1</c:v>
                </c:pt>
                <c:pt idx="71">
                  <c:v>35.799999999999997</c:v>
                </c:pt>
                <c:pt idx="72">
                  <c:v>40.200000000000003</c:v>
                </c:pt>
                <c:pt idx="73">
                  <c:v>36.6</c:v>
                </c:pt>
                <c:pt idx="74">
                  <c:v>41.1</c:v>
                </c:pt>
                <c:pt idx="75">
                  <c:v>31.6</c:v>
                </c:pt>
                <c:pt idx="76">
                  <c:v>35.5</c:v>
                </c:pt>
                <c:pt idx="77">
                  <c:v>26.8</c:v>
                </c:pt>
                <c:pt idx="78">
                  <c:v>34</c:v>
                </c:pt>
                <c:pt idx="79">
                  <c:v>19.5</c:v>
                </c:pt>
                <c:pt idx="80">
                  <c:v>28.7</c:v>
                </c:pt>
                <c:pt idx="81">
                  <c:v>27.9</c:v>
                </c:pt>
                <c:pt idx="82">
                  <c:v>21</c:v>
                </c:pt>
                <c:pt idx="83">
                  <c:v>25</c:v>
                </c:pt>
                <c:pt idx="84">
                  <c:v>31.5</c:v>
                </c:pt>
                <c:pt idx="85">
                  <c:v>22.5</c:v>
                </c:pt>
                <c:pt idx="86">
                  <c:v>30.7</c:v>
                </c:pt>
                <c:pt idx="87">
                  <c:v>25.2</c:v>
                </c:pt>
                <c:pt idx="88">
                  <c:v>30</c:v>
                </c:pt>
                <c:pt idx="89">
                  <c:v>22.2</c:v>
                </c:pt>
                <c:pt idx="90">
                  <c:v>31.2</c:v>
                </c:pt>
                <c:pt idx="91">
                  <c:v>22.7</c:v>
                </c:pt>
                <c:pt idx="92">
                  <c:v>38.700000000000003</c:v>
                </c:pt>
                <c:pt idx="93">
                  <c:v>31.9</c:v>
                </c:pt>
                <c:pt idx="94">
                  <c:v>21.8</c:v>
                </c:pt>
                <c:pt idx="95">
                  <c:v>35.9</c:v>
                </c:pt>
                <c:pt idx="96">
                  <c:v>17.5</c:v>
                </c:pt>
                <c:pt idx="97">
                  <c:v>22.9</c:v>
                </c:pt>
                <c:pt idx="98">
                  <c:v>32.6</c:v>
                </c:pt>
                <c:pt idx="99">
                  <c:v>14.9</c:v>
                </c:pt>
                <c:pt idx="100">
                  <c:v>33.799999999999997</c:v>
                </c:pt>
                <c:pt idx="101">
                  <c:v>17.100000000000001</c:v>
                </c:pt>
                <c:pt idx="102">
                  <c:v>27.5</c:v>
                </c:pt>
                <c:pt idx="103">
                  <c:v>19</c:v>
                </c:pt>
                <c:pt idx="104">
                  <c:v>25.6</c:v>
                </c:pt>
                <c:pt idx="105">
                  <c:v>15.5</c:v>
                </c:pt>
                <c:pt idx="106">
                  <c:v>28.8</c:v>
                </c:pt>
                <c:pt idx="107">
                  <c:v>14.6</c:v>
                </c:pt>
                <c:pt idx="108">
                  <c:v>30</c:v>
                </c:pt>
                <c:pt idx="109">
                  <c:v>21</c:v>
                </c:pt>
                <c:pt idx="110">
                  <c:v>28.6</c:v>
                </c:pt>
                <c:pt idx="111">
                  <c:v>18.7</c:v>
                </c:pt>
                <c:pt idx="112">
                  <c:v>27.5</c:v>
                </c:pt>
                <c:pt idx="113">
                  <c:v>15.2</c:v>
                </c:pt>
                <c:pt idx="114">
                  <c:v>25.3</c:v>
                </c:pt>
                <c:pt idx="115">
                  <c:v>39.9</c:v>
                </c:pt>
                <c:pt idx="116">
                  <c:v>21.3</c:v>
                </c:pt>
                <c:pt idx="117">
                  <c:v>34.299999999999997</c:v>
                </c:pt>
                <c:pt idx="118">
                  <c:v>17.399999999999999</c:v>
                </c:pt>
                <c:pt idx="119">
                  <c:v>31</c:v>
                </c:pt>
                <c:pt idx="120">
                  <c:v>14.5</c:v>
                </c:pt>
                <c:pt idx="121">
                  <c:v>39.5</c:v>
                </c:pt>
                <c:pt idx="122">
                  <c:v>20</c:v>
                </c:pt>
                <c:pt idx="123">
                  <c:v>31.1</c:v>
                </c:pt>
                <c:pt idx="124">
                  <c:v>16.5</c:v>
                </c:pt>
                <c:pt idx="125">
                  <c:v>33.299999999999997</c:v>
                </c:pt>
                <c:pt idx="126">
                  <c:v>11.7</c:v>
                </c:pt>
                <c:pt idx="127">
                  <c:v>31.6</c:v>
                </c:pt>
                <c:pt idx="128">
                  <c:v>15.6</c:v>
                </c:pt>
                <c:pt idx="129">
                  <c:v>14.1</c:v>
                </c:pt>
                <c:pt idx="130">
                  <c:v>19.8</c:v>
                </c:pt>
                <c:pt idx="131">
                  <c:v>28.9</c:v>
                </c:pt>
                <c:pt idx="132">
                  <c:v>15.6</c:v>
                </c:pt>
                <c:pt idx="133">
                  <c:v>13.4</c:v>
                </c:pt>
                <c:pt idx="134">
                  <c:v>14.8</c:v>
                </c:pt>
                <c:pt idx="135">
                  <c:v>12.7</c:v>
                </c:pt>
                <c:pt idx="136">
                  <c:v>16.2</c:v>
                </c:pt>
                <c:pt idx="137">
                  <c:v>19.8</c:v>
                </c:pt>
                <c:pt idx="138">
                  <c:v>13.3</c:v>
                </c:pt>
                <c:pt idx="139">
                  <c:v>15.8</c:v>
                </c:pt>
                <c:pt idx="140">
                  <c:v>22.8</c:v>
                </c:pt>
                <c:pt idx="141">
                  <c:v>12.1</c:v>
                </c:pt>
                <c:pt idx="142">
                  <c:v>22.4</c:v>
                </c:pt>
                <c:pt idx="143">
                  <c:v>13.6</c:v>
                </c:pt>
                <c:pt idx="144">
                  <c:v>26.4</c:v>
                </c:pt>
                <c:pt idx="145">
                  <c:v>13.4</c:v>
                </c:pt>
                <c:pt idx="146">
                  <c:v>30.2</c:v>
                </c:pt>
                <c:pt idx="147">
                  <c:v>10.6</c:v>
                </c:pt>
                <c:pt idx="148">
                  <c:v>8.5399999999999991</c:v>
                </c:pt>
                <c:pt idx="149">
                  <c:v>23.5</c:v>
                </c:pt>
                <c:pt idx="150">
                  <c:v>12.5</c:v>
                </c:pt>
                <c:pt idx="151">
                  <c:v>25.6</c:v>
                </c:pt>
                <c:pt idx="152">
                  <c:v>10.7</c:v>
                </c:pt>
                <c:pt idx="153">
                  <c:v>9.06</c:v>
                </c:pt>
                <c:pt idx="154">
                  <c:v>10.1</c:v>
                </c:pt>
                <c:pt idx="155">
                  <c:v>8.61</c:v>
                </c:pt>
                <c:pt idx="156">
                  <c:v>9.67</c:v>
                </c:pt>
                <c:pt idx="157">
                  <c:v>20.100000000000001</c:v>
                </c:pt>
                <c:pt idx="158">
                  <c:v>12.4</c:v>
                </c:pt>
                <c:pt idx="159">
                  <c:v>8.52</c:v>
                </c:pt>
                <c:pt idx="160">
                  <c:v>10.9</c:v>
                </c:pt>
                <c:pt idx="161">
                  <c:v>7.63</c:v>
                </c:pt>
                <c:pt idx="162">
                  <c:v>9.0500000000000007</c:v>
                </c:pt>
                <c:pt idx="163">
                  <c:v>13.7</c:v>
                </c:pt>
                <c:pt idx="164">
                  <c:v>8.81</c:v>
                </c:pt>
                <c:pt idx="165">
                  <c:v>11.8</c:v>
                </c:pt>
                <c:pt idx="166">
                  <c:v>7.18</c:v>
                </c:pt>
                <c:pt idx="167">
                  <c:v>8.91</c:v>
                </c:pt>
                <c:pt idx="168">
                  <c:v>8.0399999999999991</c:v>
                </c:pt>
                <c:pt idx="169">
                  <c:v>5.9</c:v>
                </c:pt>
                <c:pt idx="170">
                  <c:v>9.2799999999999994</c:v>
                </c:pt>
                <c:pt idx="171">
                  <c:v>7.38</c:v>
                </c:pt>
                <c:pt idx="172">
                  <c:v>7.69</c:v>
                </c:pt>
                <c:pt idx="173">
                  <c:v>10</c:v>
                </c:pt>
                <c:pt idx="174">
                  <c:v>12.6</c:v>
                </c:pt>
                <c:pt idx="175">
                  <c:v>6.27</c:v>
                </c:pt>
                <c:pt idx="176">
                  <c:v>7.45</c:v>
                </c:pt>
                <c:pt idx="177">
                  <c:v>6.93</c:v>
                </c:pt>
                <c:pt idx="178">
                  <c:v>8.7100000000000009</c:v>
                </c:pt>
                <c:pt idx="179">
                  <c:v>9.93</c:v>
                </c:pt>
                <c:pt idx="180">
                  <c:v>11.1</c:v>
                </c:pt>
                <c:pt idx="181">
                  <c:v>7.84</c:v>
                </c:pt>
                <c:pt idx="182">
                  <c:v>8.5</c:v>
                </c:pt>
                <c:pt idx="183">
                  <c:v>8.85</c:v>
                </c:pt>
                <c:pt idx="184">
                  <c:v>11.3</c:v>
                </c:pt>
                <c:pt idx="185">
                  <c:v>9.91</c:v>
                </c:pt>
                <c:pt idx="186">
                  <c:v>8.15</c:v>
                </c:pt>
                <c:pt idx="187">
                  <c:v>7.22</c:v>
                </c:pt>
                <c:pt idx="188">
                  <c:v>9.09</c:v>
                </c:pt>
                <c:pt idx="189">
                  <c:v>9.4499999999999993</c:v>
                </c:pt>
                <c:pt idx="190">
                  <c:v>11.5</c:v>
                </c:pt>
                <c:pt idx="191">
                  <c:v>15.9</c:v>
                </c:pt>
                <c:pt idx="192">
                  <c:v>10.7</c:v>
                </c:pt>
                <c:pt idx="193">
                  <c:v>13</c:v>
                </c:pt>
                <c:pt idx="194">
                  <c:v>16.100000000000001</c:v>
                </c:pt>
                <c:pt idx="195">
                  <c:v>11.1</c:v>
                </c:pt>
                <c:pt idx="196">
                  <c:v>11.3</c:v>
                </c:pt>
                <c:pt idx="197">
                  <c:v>10.1</c:v>
                </c:pt>
                <c:pt idx="198">
                  <c:v>9.52</c:v>
                </c:pt>
                <c:pt idx="199">
                  <c:v>7.65</c:v>
                </c:pt>
                <c:pt idx="200">
                  <c:v>5.82</c:v>
                </c:pt>
                <c:pt idx="201">
                  <c:v>10.7</c:v>
                </c:pt>
                <c:pt idx="202">
                  <c:v>9.99</c:v>
                </c:pt>
                <c:pt idx="203">
                  <c:v>7.09</c:v>
                </c:pt>
                <c:pt idx="204">
                  <c:v>8.49</c:v>
                </c:pt>
                <c:pt idx="205">
                  <c:v>5.55</c:v>
                </c:pt>
                <c:pt idx="206">
                  <c:v>5.45</c:v>
                </c:pt>
                <c:pt idx="207">
                  <c:v>5.41</c:v>
                </c:pt>
                <c:pt idx="208" formatCode="0.00">
                  <c:v>4.58</c:v>
                </c:pt>
                <c:pt idx="209" formatCode="0.00">
                  <c:v>4.26</c:v>
                </c:pt>
                <c:pt idx="210" formatCode="0.00">
                  <c:v>5.05</c:v>
                </c:pt>
                <c:pt idx="211" formatCode="0.00">
                  <c:v>6.18</c:v>
                </c:pt>
                <c:pt idx="212" formatCode="0.00">
                  <c:v>4.6399999999999997</c:v>
                </c:pt>
                <c:pt idx="213" formatCode="0.00">
                  <c:v>7.69</c:v>
                </c:pt>
                <c:pt idx="214" formatCode="0.00">
                  <c:v>5.66</c:v>
                </c:pt>
                <c:pt idx="215" formatCode="0.00">
                  <c:v>5.79</c:v>
                </c:pt>
                <c:pt idx="216" formatCode="0.00">
                  <c:v>4.03</c:v>
                </c:pt>
                <c:pt idx="217" formatCode="0.00">
                  <c:v>4.7</c:v>
                </c:pt>
                <c:pt idx="218" formatCode="0.00">
                  <c:v>5.42</c:v>
                </c:pt>
                <c:pt idx="219" formatCode="0.00">
                  <c:v>9.64</c:v>
                </c:pt>
                <c:pt idx="220" formatCode="0.00">
                  <c:v>5.65</c:v>
                </c:pt>
                <c:pt idx="221" formatCode="0.00">
                  <c:v>4.54</c:v>
                </c:pt>
                <c:pt idx="222" formatCode="0.00">
                  <c:v>4.7</c:v>
                </c:pt>
                <c:pt idx="223" formatCode="0.00">
                  <c:v>3.77</c:v>
                </c:pt>
                <c:pt idx="224" formatCode="0.00">
                  <c:v>4.5199999999999996</c:v>
                </c:pt>
                <c:pt idx="225">
                  <c:v>8.34</c:v>
                </c:pt>
                <c:pt idx="226">
                  <c:v>21.7</c:v>
                </c:pt>
                <c:pt idx="227">
                  <c:v>21.4</c:v>
                </c:pt>
                <c:pt idx="228">
                  <c:v>10.8</c:v>
                </c:pt>
                <c:pt idx="229">
                  <c:v>18.600000000000001</c:v>
                </c:pt>
                <c:pt idx="230">
                  <c:v>16.3</c:v>
                </c:pt>
                <c:pt idx="231">
                  <c:v>19.399999999999999</c:v>
                </c:pt>
                <c:pt idx="232">
                  <c:v>12.8</c:v>
                </c:pt>
                <c:pt idx="233">
                  <c:v>19.600000000000001</c:v>
                </c:pt>
                <c:pt idx="234">
                  <c:v>20.5</c:v>
                </c:pt>
                <c:pt idx="235">
                  <c:v>38</c:v>
                </c:pt>
                <c:pt idx="236">
                  <c:v>21.7</c:v>
                </c:pt>
                <c:pt idx="237">
                  <c:v>37.799999999999997</c:v>
                </c:pt>
                <c:pt idx="238">
                  <c:v>9.89</c:v>
                </c:pt>
                <c:pt idx="239">
                  <c:v>11.8</c:v>
                </c:pt>
                <c:pt idx="240">
                  <c:v>12</c:v>
                </c:pt>
                <c:pt idx="241">
                  <c:v>18.899999999999999</c:v>
                </c:pt>
                <c:pt idx="242">
                  <c:v>14.1</c:v>
                </c:pt>
                <c:pt idx="243">
                  <c:v>10</c:v>
                </c:pt>
                <c:pt idx="244">
                  <c:v>15</c:v>
                </c:pt>
                <c:pt idx="245">
                  <c:v>23.4</c:v>
                </c:pt>
                <c:pt idx="246">
                  <c:v>9.61</c:v>
                </c:pt>
                <c:pt idx="247">
                  <c:v>26.1</c:v>
                </c:pt>
                <c:pt idx="248">
                  <c:v>20.5</c:v>
                </c:pt>
                <c:pt idx="249">
                  <c:v>21.4</c:v>
                </c:pt>
                <c:pt idx="250">
                  <c:v>25.2</c:v>
                </c:pt>
                <c:pt idx="251">
                  <c:v>23.6</c:v>
                </c:pt>
                <c:pt idx="252">
                  <c:v>32.200000000000003</c:v>
                </c:pt>
                <c:pt idx="253">
                  <c:v>29.9</c:v>
                </c:pt>
                <c:pt idx="254">
                  <c:v>31.9</c:v>
                </c:pt>
                <c:pt idx="255">
                  <c:v>32.4</c:v>
                </c:pt>
                <c:pt idx="256">
                  <c:v>28.3</c:v>
                </c:pt>
                <c:pt idx="257" formatCode="General">
                  <c:v>24.4</c:v>
                </c:pt>
                <c:pt idx="258" formatCode="General">
                  <c:v>30.5</c:v>
                </c:pt>
                <c:pt idx="259" formatCode="General">
                  <c:v>39.1</c:v>
                </c:pt>
                <c:pt idx="260" formatCode="General">
                  <c:v>30.3</c:v>
                </c:pt>
                <c:pt idx="261" formatCode="General">
                  <c:v>21.2</c:v>
                </c:pt>
                <c:pt idx="262" formatCode="General">
                  <c:v>26</c:v>
                </c:pt>
                <c:pt idx="263" formatCode="General">
                  <c:v>26.3</c:v>
                </c:pt>
                <c:pt idx="264">
                  <c:v>21</c:v>
                </c:pt>
                <c:pt idx="265">
                  <c:v>25.7</c:v>
                </c:pt>
                <c:pt idx="266">
                  <c:v>132</c:v>
                </c:pt>
                <c:pt idx="267">
                  <c:v>228</c:v>
                </c:pt>
                <c:pt idx="268">
                  <c:v>152</c:v>
                </c:pt>
                <c:pt idx="269">
                  <c:v>127</c:v>
                </c:pt>
                <c:pt idx="270">
                  <c:v>127</c:v>
                </c:pt>
                <c:pt idx="271">
                  <c:v>148</c:v>
                </c:pt>
                <c:pt idx="272">
                  <c:v>2800</c:v>
                </c:pt>
                <c:pt idx="273">
                  <c:v>894</c:v>
                </c:pt>
                <c:pt idx="274" formatCode="General">
                  <c:v>528</c:v>
                </c:pt>
                <c:pt idx="275">
                  <c:v>296</c:v>
                </c:pt>
                <c:pt idx="276">
                  <c:v>274</c:v>
                </c:pt>
                <c:pt idx="277">
                  <c:v>247</c:v>
                </c:pt>
                <c:pt idx="278">
                  <c:v>239</c:v>
                </c:pt>
                <c:pt idx="279">
                  <c:v>155</c:v>
                </c:pt>
                <c:pt idx="280">
                  <c:v>189</c:v>
                </c:pt>
                <c:pt idx="281">
                  <c:v>197</c:v>
                </c:pt>
                <c:pt idx="282">
                  <c:v>103</c:v>
                </c:pt>
                <c:pt idx="283">
                  <c:v>172</c:v>
                </c:pt>
                <c:pt idx="284">
                  <c:v>104</c:v>
                </c:pt>
                <c:pt idx="285">
                  <c:v>489</c:v>
                </c:pt>
                <c:pt idx="286">
                  <c:v>817</c:v>
                </c:pt>
                <c:pt idx="287">
                  <c:v>3720</c:v>
                </c:pt>
                <c:pt idx="288">
                  <c:v>870</c:v>
                </c:pt>
                <c:pt idx="289">
                  <c:v>539</c:v>
                </c:pt>
                <c:pt idx="290">
                  <c:v>446</c:v>
                </c:pt>
                <c:pt idx="291">
                  <c:v>321</c:v>
                </c:pt>
                <c:pt idx="292">
                  <c:v>258</c:v>
                </c:pt>
                <c:pt idx="293">
                  <c:v>384</c:v>
                </c:pt>
                <c:pt idx="294">
                  <c:v>828</c:v>
                </c:pt>
                <c:pt idx="295">
                  <c:v>402</c:v>
                </c:pt>
                <c:pt idx="296">
                  <c:v>294</c:v>
                </c:pt>
                <c:pt idx="297">
                  <c:v>235</c:v>
                </c:pt>
                <c:pt idx="298">
                  <c:v>188</c:v>
                </c:pt>
                <c:pt idx="299">
                  <c:v>155</c:v>
                </c:pt>
                <c:pt idx="300">
                  <c:v>136</c:v>
                </c:pt>
                <c:pt idx="301">
                  <c:v>131</c:v>
                </c:pt>
                <c:pt idx="302">
                  <c:v>88</c:v>
                </c:pt>
                <c:pt idx="303">
                  <c:v>82.1</c:v>
                </c:pt>
                <c:pt idx="304">
                  <c:v>67.099999999999994</c:v>
                </c:pt>
                <c:pt idx="305">
                  <c:v>67.5</c:v>
                </c:pt>
                <c:pt idx="306">
                  <c:v>27.8</c:v>
                </c:pt>
                <c:pt idx="307">
                  <c:v>40.4</c:v>
                </c:pt>
                <c:pt idx="308">
                  <c:v>46.7</c:v>
                </c:pt>
                <c:pt idx="309">
                  <c:v>117</c:v>
                </c:pt>
                <c:pt idx="310">
                  <c:v>668</c:v>
                </c:pt>
                <c:pt idx="311">
                  <c:v>118</c:v>
                </c:pt>
                <c:pt idx="312">
                  <c:v>87.5</c:v>
                </c:pt>
                <c:pt idx="313">
                  <c:v>71.7</c:v>
                </c:pt>
                <c:pt idx="314">
                  <c:v>60.5</c:v>
                </c:pt>
                <c:pt idx="315">
                  <c:v>56.8</c:v>
                </c:pt>
                <c:pt idx="316">
                  <c:v>54.7</c:v>
                </c:pt>
                <c:pt idx="317">
                  <c:v>53.4</c:v>
                </c:pt>
                <c:pt idx="318">
                  <c:v>43.2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0AD-4117-AF3F-8C4211A04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8125120"/>
        <c:axId val="818122168"/>
      </c:scatterChart>
      <c:valAx>
        <c:axId val="818125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[$-F800]dddd\,\ mmmm\ dd\,\ 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8122168"/>
        <c:crosses val="autoZero"/>
        <c:crossBetween val="midCat"/>
      </c:valAx>
      <c:valAx>
        <c:axId val="818122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Turbidity NTU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81251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TDS vs Date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073173519080466E-2"/>
          <c:y val="5.0006548788474124E-2"/>
          <c:w val="0.90316146806615272"/>
          <c:h val="0.84207395490102044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movingAvg"/>
            <c:period val="20"/>
            <c:dispRSqr val="1"/>
            <c:dispEq val="0"/>
            <c:trendlineLbl>
              <c:layout>
                <c:manualLayout>
                  <c:x val="-0.2882910476380266"/>
                  <c:y val="-0.267721073176265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-0.25190002876446693"/>
                  <c:y val="-0.2598051864342104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Otter!$A$156:$A$1233</c:f>
              <c:numCache>
                <c:formatCode>[$-F800]dddd\,\ mmmm\ dd\,\ yyyy</c:formatCode>
                <c:ptCount val="1078"/>
                <c:pt idx="0">
                  <c:v>42851</c:v>
                </c:pt>
                <c:pt idx="1">
                  <c:v>42851</c:v>
                </c:pt>
                <c:pt idx="2">
                  <c:v>42852</c:v>
                </c:pt>
                <c:pt idx="3">
                  <c:v>42852</c:v>
                </c:pt>
                <c:pt idx="4">
                  <c:v>42853</c:v>
                </c:pt>
                <c:pt idx="5">
                  <c:v>42854</c:v>
                </c:pt>
                <c:pt idx="6">
                  <c:v>42854</c:v>
                </c:pt>
                <c:pt idx="7">
                  <c:v>42854</c:v>
                </c:pt>
                <c:pt idx="8">
                  <c:v>42855</c:v>
                </c:pt>
                <c:pt idx="9">
                  <c:v>42855</c:v>
                </c:pt>
                <c:pt idx="10">
                  <c:v>42855</c:v>
                </c:pt>
                <c:pt idx="11">
                  <c:v>42856</c:v>
                </c:pt>
                <c:pt idx="12">
                  <c:v>42856</c:v>
                </c:pt>
                <c:pt idx="13">
                  <c:v>42856</c:v>
                </c:pt>
                <c:pt idx="14">
                  <c:v>42857</c:v>
                </c:pt>
                <c:pt idx="15">
                  <c:v>42857</c:v>
                </c:pt>
                <c:pt idx="16">
                  <c:v>42857</c:v>
                </c:pt>
                <c:pt idx="17">
                  <c:v>42858</c:v>
                </c:pt>
                <c:pt idx="18">
                  <c:v>42858</c:v>
                </c:pt>
                <c:pt idx="19">
                  <c:v>42858</c:v>
                </c:pt>
                <c:pt idx="20">
                  <c:v>42859</c:v>
                </c:pt>
                <c:pt idx="21">
                  <c:v>42859</c:v>
                </c:pt>
                <c:pt idx="22">
                  <c:v>42859</c:v>
                </c:pt>
                <c:pt idx="23">
                  <c:v>42860</c:v>
                </c:pt>
                <c:pt idx="24">
                  <c:v>42860</c:v>
                </c:pt>
                <c:pt idx="25">
                  <c:v>42860</c:v>
                </c:pt>
                <c:pt idx="26">
                  <c:v>42861</c:v>
                </c:pt>
                <c:pt idx="27">
                  <c:v>42861</c:v>
                </c:pt>
                <c:pt idx="28">
                  <c:v>42862</c:v>
                </c:pt>
                <c:pt idx="29">
                  <c:v>42862</c:v>
                </c:pt>
                <c:pt idx="30">
                  <c:v>42862</c:v>
                </c:pt>
                <c:pt idx="31">
                  <c:v>42863</c:v>
                </c:pt>
                <c:pt idx="32">
                  <c:v>42863</c:v>
                </c:pt>
                <c:pt idx="33">
                  <c:v>42863</c:v>
                </c:pt>
                <c:pt idx="34">
                  <c:v>42864</c:v>
                </c:pt>
                <c:pt idx="35">
                  <c:v>42864</c:v>
                </c:pt>
                <c:pt idx="36">
                  <c:v>42864</c:v>
                </c:pt>
                <c:pt idx="37">
                  <c:v>42865</c:v>
                </c:pt>
                <c:pt idx="38">
                  <c:v>42865</c:v>
                </c:pt>
                <c:pt idx="39">
                  <c:v>42866</c:v>
                </c:pt>
                <c:pt idx="40">
                  <c:v>42867</c:v>
                </c:pt>
                <c:pt idx="41">
                  <c:v>42867</c:v>
                </c:pt>
                <c:pt idx="42">
                  <c:v>42868</c:v>
                </c:pt>
                <c:pt idx="43">
                  <c:v>42868</c:v>
                </c:pt>
                <c:pt idx="44">
                  <c:v>42868</c:v>
                </c:pt>
                <c:pt idx="45">
                  <c:v>42869</c:v>
                </c:pt>
                <c:pt idx="46">
                  <c:v>42869</c:v>
                </c:pt>
                <c:pt idx="47">
                  <c:v>42869</c:v>
                </c:pt>
                <c:pt idx="48">
                  <c:v>42870</c:v>
                </c:pt>
                <c:pt idx="49">
                  <c:v>42870</c:v>
                </c:pt>
                <c:pt idx="50">
                  <c:v>42871</c:v>
                </c:pt>
                <c:pt idx="51">
                  <c:v>42871</c:v>
                </c:pt>
                <c:pt idx="52">
                  <c:v>42872</c:v>
                </c:pt>
                <c:pt idx="53">
                  <c:v>42872</c:v>
                </c:pt>
                <c:pt idx="54">
                  <c:v>42873</c:v>
                </c:pt>
                <c:pt idx="55">
                  <c:v>42873</c:v>
                </c:pt>
                <c:pt idx="56">
                  <c:v>42874</c:v>
                </c:pt>
                <c:pt idx="57">
                  <c:v>42874</c:v>
                </c:pt>
                <c:pt idx="58">
                  <c:v>42874</c:v>
                </c:pt>
                <c:pt idx="59">
                  <c:v>42875</c:v>
                </c:pt>
                <c:pt idx="60">
                  <c:v>42875</c:v>
                </c:pt>
                <c:pt idx="61">
                  <c:v>42875</c:v>
                </c:pt>
                <c:pt idx="62">
                  <c:v>42876</c:v>
                </c:pt>
                <c:pt idx="63">
                  <c:v>42876</c:v>
                </c:pt>
                <c:pt idx="64">
                  <c:v>42876</c:v>
                </c:pt>
                <c:pt idx="65">
                  <c:v>42877</c:v>
                </c:pt>
                <c:pt idx="66">
                  <c:v>42877</c:v>
                </c:pt>
                <c:pt idx="67">
                  <c:v>42878</c:v>
                </c:pt>
                <c:pt idx="68">
                  <c:v>42879</c:v>
                </c:pt>
                <c:pt idx="69">
                  <c:v>42879</c:v>
                </c:pt>
                <c:pt idx="70">
                  <c:v>42879</c:v>
                </c:pt>
                <c:pt idx="71">
                  <c:v>42880</c:v>
                </c:pt>
                <c:pt idx="72">
                  <c:v>42880</c:v>
                </c:pt>
                <c:pt idx="73">
                  <c:v>42881</c:v>
                </c:pt>
                <c:pt idx="74">
                  <c:v>42881</c:v>
                </c:pt>
                <c:pt idx="75">
                  <c:v>42882</c:v>
                </c:pt>
                <c:pt idx="76">
                  <c:v>42882</c:v>
                </c:pt>
                <c:pt idx="77">
                  <c:v>42883</c:v>
                </c:pt>
                <c:pt idx="78">
                  <c:v>42883</c:v>
                </c:pt>
                <c:pt idx="79">
                  <c:v>42883</c:v>
                </c:pt>
                <c:pt idx="80">
                  <c:v>42884</c:v>
                </c:pt>
                <c:pt idx="81">
                  <c:v>42886</c:v>
                </c:pt>
                <c:pt idx="82">
                  <c:v>42887</c:v>
                </c:pt>
                <c:pt idx="83">
                  <c:v>42887</c:v>
                </c:pt>
                <c:pt idx="84">
                  <c:v>42887</c:v>
                </c:pt>
                <c:pt idx="85">
                  <c:v>42888</c:v>
                </c:pt>
                <c:pt idx="86">
                  <c:v>42888</c:v>
                </c:pt>
                <c:pt idx="87">
                  <c:v>42888</c:v>
                </c:pt>
                <c:pt idx="88">
                  <c:v>42889</c:v>
                </c:pt>
                <c:pt idx="89">
                  <c:v>42889</c:v>
                </c:pt>
                <c:pt idx="90">
                  <c:v>42890</c:v>
                </c:pt>
                <c:pt idx="91">
                  <c:v>42890</c:v>
                </c:pt>
                <c:pt idx="92">
                  <c:v>42890</c:v>
                </c:pt>
                <c:pt idx="93">
                  <c:v>42891</c:v>
                </c:pt>
                <c:pt idx="94">
                  <c:v>42891</c:v>
                </c:pt>
                <c:pt idx="95">
                  <c:v>42891</c:v>
                </c:pt>
                <c:pt idx="96">
                  <c:v>42892</c:v>
                </c:pt>
                <c:pt idx="97">
                  <c:v>42892</c:v>
                </c:pt>
                <c:pt idx="98">
                  <c:v>42892</c:v>
                </c:pt>
                <c:pt idx="99">
                  <c:v>42893</c:v>
                </c:pt>
                <c:pt idx="100">
                  <c:v>42893</c:v>
                </c:pt>
                <c:pt idx="101">
                  <c:v>42893</c:v>
                </c:pt>
                <c:pt idx="102">
                  <c:v>42894</c:v>
                </c:pt>
                <c:pt idx="103">
                  <c:v>42894</c:v>
                </c:pt>
                <c:pt idx="104">
                  <c:v>42894</c:v>
                </c:pt>
                <c:pt idx="105">
                  <c:v>42895</c:v>
                </c:pt>
                <c:pt idx="106">
                  <c:v>42895</c:v>
                </c:pt>
                <c:pt idx="107">
                  <c:v>42895</c:v>
                </c:pt>
                <c:pt idx="108">
                  <c:v>42896</c:v>
                </c:pt>
                <c:pt idx="109">
                  <c:v>42896</c:v>
                </c:pt>
                <c:pt idx="110">
                  <c:v>42897</c:v>
                </c:pt>
                <c:pt idx="111">
                  <c:v>42897</c:v>
                </c:pt>
                <c:pt idx="112">
                  <c:v>42897</c:v>
                </c:pt>
                <c:pt idx="113">
                  <c:v>42898</c:v>
                </c:pt>
                <c:pt idx="114">
                  <c:v>42899</c:v>
                </c:pt>
                <c:pt idx="115">
                  <c:v>42899</c:v>
                </c:pt>
                <c:pt idx="116">
                  <c:v>42899</c:v>
                </c:pt>
                <c:pt idx="117">
                  <c:v>42900</c:v>
                </c:pt>
                <c:pt idx="118">
                  <c:v>42900</c:v>
                </c:pt>
                <c:pt idx="119">
                  <c:v>42900</c:v>
                </c:pt>
                <c:pt idx="120">
                  <c:v>42901</c:v>
                </c:pt>
                <c:pt idx="121">
                  <c:v>42901</c:v>
                </c:pt>
                <c:pt idx="122">
                  <c:v>42901</c:v>
                </c:pt>
                <c:pt idx="123">
                  <c:v>42902</c:v>
                </c:pt>
                <c:pt idx="124">
                  <c:v>42902</c:v>
                </c:pt>
                <c:pt idx="125">
                  <c:v>42902</c:v>
                </c:pt>
                <c:pt idx="126">
                  <c:v>42903</c:v>
                </c:pt>
                <c:pt idx="127">
                  <c:v>42903</c:v>
                </c:pt>
                <c:pt idx="128">
                  <c:v>42904</c:v>
                </c:pt>
                <c:pt idx="129">
                  <c:v>42904</c:v>
                </c:pt>
                <c:pt idx="130">
                  <c:v>42904</c:v>
                </c:pt>
                <c:pt idx="131">
                  <c:v>42905</c:v>
                </c:pt>
                <c:pt idx="132">
                  <c:v>42905</c:v>
                </c:pt>
                <c:pt idx="133">
                  <c:v>42905</c:v>
                </c:pt>
                <c:pt idx="134">
                  <c:v>42906</c:v>
                </c:pt>
                <c:pt idx="135">
                  <c:v>42906</c:v>
                </c:pt>
                <c:pt idx="136">
                  <c:v>42907</c:v>
                </c:pt>
                <c:pt idx="137">
                  <c:v>42907</c:v>
                </c:pt>
                <c:pt idx="138">
                  <c:v>42908</c:v>
                </c:pt>
                <c:pt idx="139">
                  <c:v>42908</c:v>
                </c:pt>
                <c:pt idx="140">
                  <c:v>42909</c:v>
                </c:pt>
                <c:pt idx="141">
                  <c:v>42909</c:v>
                </c:pt>
                <c:pt idx="142">
                  <c:v>42910</c:v>
                </c:pt>
                <c:pt idx="143">
                  <c:v>42910</c:v>
                </c:pt>
                <c:pt idx="144">
                  <c:v>42910</c:v>
                </c:pt>
                <c:pt idx="145">
                  <c:v>42911</c:v>
                </c:pt>
                <c:pt idx="146">
                  <c:v>42911</c:v>
                </c:pt>
                <c:pt idx="147">
                  <c:v>42911</c:v>
                </c:pt>
                <c:pt idx="148">
                  <c:v>42912</c:v>
                </c:pt>
                <c:pt idx="149">
                  <c:v>42912</c:v>
                </c:pt>
                <c:pt idx="150">
                  <c:v>42912</c:v>
                </c:pt>
                <c:pt idx="151">
                  <c:v>42913</c:v>
                </c:pt>
                <c:pt idx="152">
                  <c:v>42913</c:v>
                </c:pt>
                <c:pt idx="153">
                  <c:v>42913</c:v>
                </c:pt>
                <c:pt idx="154">
                  <c:v>42914</c:v>
                </c:pt>
                <c:pt idx="155">
                  <c:v>42914</c:v>
                </c:pt>
                <c:pt idx="156">
                  <c:v>42916</c:v>
                </c:pt>
                <c:pt idx="157">
                  <c:v>42916</c:v>
                </c:pt>
                <c:pt idx="158">
                  <c:v>42916</c:v>
                </c:pt>
                <c:pt idx="159">
                  <c:v>42917</c:v>
                </c:pt>
                <c:pt idx="160">
                  <c:v>42917</c:v>
                </c:pt>
                <c:pt idx="161">
                  <c:v>42918</c:v>
                </c:pt>
                <c:pt idx="162">
                  <c:v>42918</c:v>
                </c:pt>
                <c:pt idx="163">
                  <c:v>42919</c:v>
                </c:pt>
                <c:pt idx="164">
                  <c:v>42919</c:v>
                </c:pt>
                <c:pt idx="165">
                  <c:v>42920</c:v>
                </c:pt>
                <c:pt idx="166">
                  <c:v>42921</c:v>
                </c:pt>
                <c:pt idx="167">
                  <c:v>42921</c:v>
                </c:pt>
                <c:pt idx="168">
                  <c:v>42922</c:v>
                </c:pt>
                <c:pt idx="169">
                  <c:v>42922</c:v>
                </c:pt>
                <c:pt idx="170">
                  <c:v>42922</c:v>
                </c:pt>
                <c:pt idx="171">
                  <c:v>42923</c:v>
                </c:pt>
                <c:pt idx="172">
                  <c:v>42924</c:v>
                </c:pt>
                <c:pt idx="173">
                  <c:v>42924</c:v>
                </c:pt>
                <c:pt idx="174">
                  <c:v>42925</c:v>
                </c:pt>
                <c:pt idx="175">
                  <c:v>42925</c:v>
                </c:pt>
                <c:pt idx="176">
                  <c:v>42925</c:v>
                </c:pt>
                <c:pt idx="177">
                  <c:v>42926</c:v>
                </c:pt>
                <c:pt idx="178">
                  <c:v>42926</c:v>
                </c:pt>
                <c:pt idx="179">
                  <c:v>42927</c:v>
                </c:pt>
                <c:pt idx="180">
                  <c:v>42927</c:v>
                </c:pt>
                <c:pt idx="181">
                  <c:v>42928</c:v>
                </c:pt>
                <c:pt idx="182">
                  <c:v>42928</c:v>
                </c:pt>
                <c:pt idx="183">
                  <c:v>42929</c:v>
                </c:pt>
                <c:pt idx="184">
                  <c:v>42930</c:v>
                </c:pt>
                <c:pt idx="185">
                  <c:v>42930</c:v>
                </c:pt>
                <c:pt idx="186">
                  <c:v>42931</c:v>
                </c:pt>
                <c:pt idx="187">
                  <c:v>42931</c:v>
                </c:pt>
                <c:pt idx="188">
                  <c:v>42932</c:v>
                </c:pt>
                <c:pt idx="189">
                  <c:v>42932</c:v>
                </c:pt>
                <c:pt idx="190">
                  <c:v>42933</c:v>
                </c:pt>
                <c:pt idx="191">
                  <c:v>42934</c:v>
                </c:pt>
                <c:pt idx="192">
                  <c:v>42934</c:v>
                </c:pt>
                <c:pt idx="193">
                  <c:v>42935</c:v>
                </c:pt>
                <c:pt idx="194">
                  <c:v>42935</c:v>
                </c:pt>
                <c:pt idx="195">
                  <c:v>42936</c:v>
                </c:pt>
                <c:pt idx="196">
                  <c:v>42937</c:v>
                </c:pt>
                <c:pt idx="197">
                  <c:v>42938</c:v>
                </c:pt>
                <c:pt idx="198">
                  <c:v>42938</c:v>
                </c:pt>
                <c:pt idx="199">
                  <c:v>42938</c:v>
                </c:pt>
                <c:pt idx="200">
                  <c:v>42939</c:v>
                </c:pt>
                <c:pt idx="201">
                  <c:v>42939</c:v>
                </c:pt>
                <c:pt idx="202">
                  <c:v>42940</c:v>
                </c:pt>
                <c:pt idx="203">
                  <c:v>42940</c:v>
                </c:pt>
                <c:pt idx="204">
                  <c:v>42940</c:v>
                </c:pt>
                <c:pt idx="205">
                  <c:v>42941</c:v>
                </c:pt>
                <c:pt idx="206">
                  <c:v>42941</c:v>
                </c:pt>
                <c:pt idx="207">
                  <c:v>42942</c:v>
                </c:pt>
                <c:pt idx="208">
                  <c:v>42942</c:v>
                </c:pt>
                <c:pt idx="209">
                  <c:v>42942</c:v>
                </c:pt>
                <c:pt idx="210">
                  <c:v>42943</c:v>
                </c:pt>
                <c:pt idx="211">
                  <c:v>42943</c:v>
                </c:pt>
                <c:pt idx="212">
                  <c:v>42944</c:v>
                </c:pt>
                <c:pt idx="213">
                  <c:v>42944</c:v>
                </c:pt>
                <c:pt idx="214">
                  <c:v>42945</c:v>
                </c:pt>
                <c:pt idx="215">
                  <c:v>42945</c:v>
                </c:pt>
                <c:pt idx="216">
                  <c:v>42946</c:v>
                </c:pt>
                <c:pt idx="217">
                  <c:v>42947</c:v>
                </c:pt>
                <c:pt idx="218">
                  <c:v>42947</c:v>
                </c:pt>
                <c:pt idx="219">
                  <c:v>42948</c:v>
                </c:pt>
                <c:pt idx="220">
                  <c:v>42948</c:v>
                </c:pt>
                <c:pt idx="221">
                  <c:v>42949</c:v>
                </c:pt>
                <c:pt idx="222">
                  <c:v>42949</c:v>
                </c:pt>
                <c:pt idx="223">
                  <c:v>42950</c:v>
                </c:pt>
                <c:pt idx="224">
                  <c:v>42950</c:v>
                </c:pt>
                <c:pt idx="225">
                  <c:v>42950</c:v>
                </c:pt>
                <c:pt idx="226">
                  <c:v>42950</c:v>
                </c:pt>
                <c:pt idx="227">
                  <c:v>42951</c:v>
                </c:pt>
                <c:pt idx="228">
                  <c:v>42951</c:v>
                </c:pt>
                <c:pt idx="229">
                  <c:v>42952</c:v>
                </c:pt>
                <c:pt idx="230">
                  <c:v>42952</c:v>
                </c:pt>
                <c:pt idx="231">
                  <c:v>42953</c:v>
                </c:pt>
                <c:pt idx="232">
                  <c:v>42953</c:v>
                </c:pt>
                <c:pt idx="233">
                  <c:v>42954</c:v>
                </c:pt>
                <c:pt idx="234">
                  <c:v>42954</c:v>
                </c:pt>
                <c:pt idx="235">
                  <c:v>42955</c:v>
                </c:pt>
                <c:pt idx="236">
                  <c:v>42955</c:v>
                </c:pt>
                <c:pt idx="237">
                  <c:v>42956</c:v>
                </c:pt>
                <c:pt idx="238">
                  <c:v>42956</c:v>
                </c:pt>
                <c:pt idx="239">
                  <c:v>42957</c:v>
                </c:pt>
                <c:pt idx="240">
                  <c:v>42959</c:v>
                </c:pt>
                <c:pt idx="241">
                  <c:v>42959</c:v>
                </c:pt>
                <c:pt idx="242">
                  <c:v>42960</c:v>
                </c:pt>
                <c:pt idx="243">
                  <c:v>42960</c:v>
                </c:pt>
                <c:pt idx="244">
                  <c:v>42961</c:v>
                </c:pt>
                <c:pt idx="245">
                  <c:v>42961</c:v>
                </c:pt>
                <c:pt idx="246">
                  <c:v>42962</c:v>
                </c:pt>
                <c:pt idx="247">
                  <c:v>42962</c:v>
                </c:pt>
                <c:pt idx="248">
                  <c:v>42962</c:v>
                </c:pt>
                <c:pt idx="249">
                  <c:v>42963</c:v>
                </c:pt>
                <c:pt idx="250">
                  <c:v>42963</c:v>
                </c:pt>
                <c:pt idx="251">
                  <c:v>42964</c:v>
                </c:pt>
                <c:pt idx="252">
                  <c:v>42964</c:v>
                </c:pt>
                <c:pt idx="253">
                  <c:v>42965</c:v>
                </c:pt>
                <c:pt idx="254">
                  <c:v>42965</c:v>
                </c:pt>
                <c:pt idx="255">
                  <c:v>42966</c:v>
                </c:pt>
                <c:pt idx="256">
                  <c:v>42966</c:v>
                </c:pt>
                <c:pt idx="257">
                  <c:v>42967</c:v>
                </c:pt>
                <c:pt idx="258">
                  <c:v>42968</c:v>
                </c:pt>
                <c:pt idx="259">
                  <c:v>42968</c:v>
                </c:pt>
                <c:pt idx="260">
                  <c:v>42969</c:v>
                </c:pt>
                <c:pt idx="261">
                  <c:v>42969</c:v>
                </c:pt>
                <c:pt idx="262">
                  <c:v>42972</c:v>
                </c:pt>
                <c:pt idx="263">
                  <c:v>42973</c:v>
                </c:pt>
                <c:pt idx="264">
                  <c:v>42974</c:v>
                </c:pt>
                <c:pt idx="265">
                  <c:v>42975</c:v>
                </c:pt>
                <c:pt idx="266">
                  <c:v>42975</c:v>
                </c:pt>
                <c:pt idx="267">
                  <c:v>42976</c:v>
                </c:pt>
                <c:pt idx="268">
                  <c:v>42976</c:v>
                </c:pt>
                <c:pt idx="269">
                  <c:v>42977</c:v>
                </c:pt>
                <c:pt idx="270">
                  <c:v>42977</c:v>
                </c:pt>
                <c:pt idx="271">
                  <c:v>42978</c:v>
                </c:pt>
                <c:pt idx="272">
                  <c:v>42979</c:v>
                </c:pt>
                <c:pt idx="273">
                  <c:v>42979</c:v>
                </c:pt>
                <c:pt idx="274">
                  <c:v>42980</c:v>
                </c:pt>
                <c:pt idx="275">
                  <c:v>42981</c:v>
                </c:pt>
                <c:pt idx="276">
                  <c:v>42981</c:v>
                </c:pt>
                <c:pt idx="277">
                  <c:v>42982</c:v>
                </c:pt>
                <c:pt idx="278">
                  <c:v>42983</c:v>
                </c:pt>
                <c:pt idx="279">
                  <c:v>42984</c:v>
                </c:pt>
                <c:pt idx="280">
                  <c:v>42984</c:v>
                </c:pt>
                <c:pt idx="281">
                  <c:v>42985</c:v>
                </c:pt>
                <c:pt idx="282">
                  <c:v>42985</c:v>
                </c:pt>
                <c:pt idx="283">
                  <c:v>42986</c:v>
                </c:pt>
                <c:pt idx="284">
                  <c:v>42986</c:v>
                </c:pt>
                <c:pt idx="285">
                  <c:v>42987</c:v>
                </c:pt>
                <c:pt idx="286">
                  <c:v>42988</c:v>
                </c:pt>
                <c:pt idx="287">
                  <c:v>42988</c:v>
                </c:pt>
                <c:pt idx="288">
                  <c:v>42989</c:v>
                </c:pt>
                <c:pt idx="289">
                  <c:v>42989</c:v>
                </c:pt>
                <c:pt idx="290">
                  <c:v>42990</c:v>
                </c:pt>
                <c:pt idx="291">
                  <c:v>42990</c:v>
                </c:pt>
                <c:pt idx="292">
                  <c:v>42991</c:v>
                </c:pt>
                <c:pt idx="293">
                  <c:v>42992</c:v>
                </c:pt>
                <c:pt idx="294">
                  <c:v>42992</c:v>
                </c:pt>
                <c:pt idx="295">
                  <c:v>42993</c:v>
                </c:pt>
                <c:pt idx="296">
                  <c:v>42993</c:v>
                </c:pt>
                <c:pt idx="297">
                  <c:v>42994</c:v>
                </c:pt>
                <c:pt idx="298">
                  <c:v>42994</c:v>
                </c:pt>
                <c:pt idx="299">
                  <c:v>42995</c:v>
                </c:pt>
                <c:pt idx="300">
                  <c:v>42995</c:v>
                </c:pt>
                <c:pt idx="301">
                  <c:v>42996</c:v>
                </c:pt>
                <c:pt idx="302">
                  <c:v>42996</c:v>
                </c:pt>
                <c:pt idx="303">
                  <c:v>42997</c:v>
                </c:pt>
                <c:pt idx="304">
                  <c:v>42997</c:v>
                </c:pt>
                <c:pt idx="305">
                  <c:v>42998</c:v>
                </c:pt>
                <c:pt idx="306">
                  <c:v>42998</c:v>
                </c:pt>
                <c:pt idx="307">
                  <c:v>42999</c:v>
                </c:pt>
                <c:pt idx="308">
                  <c:v>42999</c:v>
                </c:pt>
                <c:pt idx="309">
                  <c:v>43000</c:v>
                </c:pt>
                <c:pt idx="310">
                  <c:v>43000</c:v>
                </c:pt>
                <c:pt idx="311">
                  <c:v>43001</c:v>
                </c:pt>
                <c:pt idx="312">
                  <c:v>43001</c:v>
                </c:pt>
                <c:pt idx="313">
                  <c:v>43002</c:v>
                </c:pt>
                <c:pt idx="314">
                  <c:v>43002</c:v>
                </c:pt>
                <c:pt idx="315">
                  <c:v>43003</c:v>
                </c:pt>
                <c:pt idx="316">
                  <c:v>43004</c:v>
                </c:pt>
                <c:pt idx="317">
                  <c:v>43004</c:v>
                </c:pt>
                <c:pt idx="318">
                  <c:v>43005</c:v>
                </c:pt>
                <c:pt idx="319">
                  <c:v>43006</c:v>
                </c:pt>
                <c:pt idx="320">
                  <c:v>43006</c:v>
                </c:pt>
                <c:pt idx="321">
                  <c:v>43007</c:v>
                </c:pt>
                <c:pt idx="322">
                  <c:v>43007</c:v>
                </c:pt>
                <c:pt idx="323">
                  <c:v>43008</c:v>
                </c:pt>
                <c:pt idx="324">
                  <c:v>43008</c:v>
                </c:pt>
                <c:pt idx="325">
                  <c:v>43009</c:v>
                </c:pt>
                <c:pt idx="326">
                  <c:v>43009</c:v>
                </c:pt>
                <c:pt idx="327">
                  <c:v>43010</c:v>
                </c:pt>
                <c:pt idx="328">
                  <c:v>43011</c:v>
                </c:pt>
                <c:pt idx="329">
                  <c:v>43012</c:v>
                </c:pt>
                <c:pt idx="330">
                  <c:v>43013</c:v>
                </c:pt>
                <c:pt idx="331">
                  <c:v>43013</c:v>
                </c:pt>
                <c:pt idx="332">
                  <c:v>43014</c:v>
                </c:pt>
                <c:pt idx="333">
                  <c:v>43015</c:v>
                </c:pt>
                <c:pt idx="334">
                  <c:v>43015</c:v>
                </c:pt>
                <c:pt idx="335">
                  <c:v>43016</c:v>
                </c:pt>
                <c:pt idx="336">
                  <c:v>43016</c:v>
                </c:pt>
                <c:pt idx="337">
                  <c:v>43017</c:v>
                </c:pt>
                <c:pt idx="338">
                  <c:v>43017</c:v>
                </c:pt>
                <c:pt idx="339">
                  <c:v>43018</c:v>
                </c:pt>
                <c:pt idx="340">
                  <c:v>43018</c:v>
                </c:pt>
                <c:pt idx="341">
                  <c:v>43019</c:v>
                </c:pt>
                <c:pt idx="342">
                  <c:v>43019</c:v>
                </c:pt>
                <c:pt idx="343">
                  <c:v>43020</c:v>
                </c:pt>
                <c:pt idx="344">
                  <c:v>43020</c:v>
                </c:pt>
                <c:pt idx="345">
                  <c:v>43021</c:v>
                </c:pt>
                <c:pt idx="346">
                  <c:v>43021</c:v>
                </c:pt>
                <c:pt idx="347">
                  <c:v>43022</c:v>
                </c:pt>
                <c:pt idx="348">
                  <c:v>43022</c:v>
                </c:pt>
                <c:pt idx="349">
                  <c:v>43023</c:v>
                </c:pt>
                <c:pt idx="350">
                  <c:v>43024</c:v>
                </c:pt>
                <c:pt idx="351">
                  <c:v>43024</c:v>
                </c:pt>
                <c:pt idx="352">
                  <c:v>43025</c:v>
                </c:pt>
                <c:pt idx="353">
                  <c:v>43025</c:v>
                </c:pt>
                <c:pt idx="354">
                  <c:v>43026</c:v>
                </c:pt>
                <c:pt idx="355">
                  <c:v>43026</c:v>
                </c:pt>
                <c:pt idx="356">
                  <c:v>43027</c:v>
                </c:pt>
                <c:pt idx="357">
                  <c:v>43027</c:v>
                </c:pt>
                <c:pt idx="358">
                  <c:v>43028</c:v>
                </c:pt>
                <c:pt idx="359">
                  <c:v>43029</c:v>
                </c:pt>
                <c:pt idx="360">
                  <c:v>43030</c:v>
                </c:pt>
                <c:pt idx="361">
                  <c:v>43030</c:v>
                </c:pt>
                <c:pt idx="362">
                  <c:v>43031</c:v>
                </c:pt>
                <c:pt idx="363">
                  <c:v>43031</c:v>
                </c:pt>
                <c:pt idx="364">
                  <c:v>43032</c:v>
                </c:pt>
                <c:pt idx="365">
                  <c:v>43033</c:v>
                </c:pt>
                <c:pt idx="366">
                  <c:v>43034</c:v>
                </c:pt>
                <c:pt idx="367">
                  <c:v>43034</c:v>
                </c:pt>
                <c:pt idx="368">
                  <c:v>43037</c:v>
                </c:pt>
                <c:pt idx="369">
                  <c:v>43038</c:v>
                </c:pt>
                <c:pt idx="370">
                  <c:v>43038</c:v>
                </c:pt>
                <c:pt idx="371">
                  <c:v>43039</c:v>
                </c:pt>
                <c:pt idx="372">
                  <c:v>43040</c:v>
                </c:pt>
                <c:pt idx="373">
                  <c:v>43040</c:v>
                </c:pt>
                <c:pt idx="374">
                  <c:v>43044</c:v>
                </c:pt>
                <c:pt idx="375">
                  <c:v>43045</c:v>
                </c:pt>
                <c:pt idx="376">
                  <c:v>43045</c:v>
                </c:pt>
                <c:pt idx="377">
                  <c:v>43046</c:v>
                </c:pt>
                <c:pt idx="378">
                  <c:v>43046</c:v>
                </c:pt>
                <c:pt idx="379">
                  <c:v>43047</c:v>
                </c:pt>
                <c:pt idx="380">
                  <c:v>43048</c:v>
                </c:pt>
                <c:pt idx="381">
                  <c:v>43049</c:v>
                </c:pt>
                <c:pt idx="382">
                  <c:v>43049</c:v>
                </c:pt>
                <c:pt idx="383">
                  <c:v>43050</c:v>
                </c:pt>
                <c:pt idx="384">
                  <c:v>43051</c:v>
                </c:pt>
                <c:pt idx="385">
                  <c:v>43053</c:v>
                </c:pt>
                <c:pt idx="386">
                  <c:v>43054</c:v>
                </c:pt>
                <c:pt idx="387">
                  <c:v>43054</c:v>
                </c:pt>
                <c:pt idx="388">
                  <c:v>43055</c:v>
                </c:pt>
                <c:pt idx="389">
                  <c:v>43056</c:v>
                </c:pt>
                <c:pt idx="390">
                  <c:v>43060</c:v>
                </c:pt>
                <c:pt idx="391">
                  <c:v>43065</c:v>
                </c:pt>
                <c:pt idx="392">
                  <c:v>43067</c:v>
                </c:pt>
                <c:pt idx="393">
                  <c:v>43067</c:v>
                </c:pt>
                <c:pt idx="394">
                  <c:v>43067</c:v>
                </c:pt>
                <c:pt idx="395">
                  <c:v>43070</c:v>
                </c:pt>
                <c:pt idx="396">
                  <c:v>43071</c:v>
                </c:pt>
                <c:pt idx="397">
                  <c:v>43072</c:v>
                </c:pt>
                <c:pt idx="398">
                  <c:v>43074</c:v>
                </c:pt>
                <c:pt idx="399">
                  <c:v>43077</c:v>
                </c:pt>
                <c:pt idx="400">
                  <c:v>43078</c:v>
                </c:pt>
                <c:pt idx="401">
                  <c:v>43078</c:v>
                </c:pt>
                <c:pt idx="402">
                  <c:v>43079</c:v>
                </c:pt>
                <c:pt idx="403">
                  <c:v>43081</c:v>
                </c:pt>
                <c:pt idx="404">
                  <c:v>43082</c:v>
                </c:pt>
                <c:pt idx="405">
                  <c:v>43084</c:v>
                </c:pt>
                <c:pt idx="406">
                  <c:v>43086</c:v>
                </c:pt>
                <c:pt idx="407">
                  <c:v>43087</c:v>
                </c:pt>
                <c:pt idx="408">
                  <c:v>43088</c:v>
                </c:pt>
                <c:pt idx="409">
                  <c:v>43089</c:v>
                </c:pt>
                <c:pt idx="410">
                  <c:v>43091</c:v>
                </c:pt>
                <c:pt idx="411">
                  <c:v>43093</c:v>
                </c:pt>
                <c:pt idx="412">
                  <c:v>43094</c:v>
                </c:pt>
                <c:pt idx="413">
                  <c:v>43095</c:v>
                </c:pt>
                <c:pt idx="414">
                  <c:v>43096</c:v>
                </c:pt>
                <c:pt idx="415">
                  <c:v>43097</c:v>
                </c:pt>
                <c:pt idx="416">
                  <c:v>43098</c:v>
                </c:pt>
                <c:pt idx="417">
                  <c:v>43099</c:v>
                </c:pt>
                <c:pt idx="418">
                  <c:v>43100</c:v>
                </c:pt>
                <c:pt idx="419">
                  <c:v>43101</c:v>
                </c:pt>
                <c:pt idx="420">
                  <c:v>43101</c:v>
                </c:pt>
                <c:pt idx="421">
                  <c:v>43102</c:v>
                </c:pt>
                <c:pt idx="422">
                  <c:v>43103</c:v>
                </c:pt>
                <c:pt idx="423">
                  <c:v>43104</c:v>
                </c:pt>
                <c:pt idx="424">
                  <c:v>43105</c:v>
                </c:pt>
                <c:pt idx="425">
                  <c:v>43106</c:v>
                </c:pt>
                <c:pt idx="426">
                  <c:v>43107</c:v>
                </c:pt>
                <c:pt idx="427">
                  <c:v>43109</c:v>
                </c:pt>
                <c:pt idx="428">
                  <c:v>43110</c:v>
                </c:pt>
                <c:pt idx="429">
                  <c:v>43112</c:v>
                </c:pt>
                <c:pt idx="430">
                  <c:v>43113</c:v>
                </c:pt>
                <c:pt idx="431">
                  <c:v>43114</c:v>
                </c:pt>
                <c:pt idx="432">
                  <c:v>43115</c:v>
                </c:pt>
                <c:pt idx="433">
                  <c:v>43116</c:v>
                </c:pt>
                <c:pt idx="434">
                  <c:v>43119</c:v>
                </c:pt>
                <c:pt idx="435">
                  <c:v>43120</c:v>
                </c:pt>
                <c:pt idx="436">
                  <c:v>43121</c:v>
                </c:pt>
                <c:pt idx="437">
                  <c:v>43123</c:v>
                </c:pt>
                <c:pt idx="438">
                  <c:v>43124</c:v>
                </c:pt>
                <c:pt idx="439">
                  <c:v>43125</c:v>
                </c:pt>
                <c:pt idx="440">
                  <c:v>43125</c:v>
                </c:pt>
                <c:pt idx="441">
                  <c:v>43126</c:v>
                </c:pt>
                <c:pt idx="442">
                  <c:v>43127</c:v>
                </c:pt>
                <c:pt idx="443">
                  <c:v>43128</c:v>
                </c:pt>
                <c:pt idx="444">
                  <c:v>43129</c:v>
                </c:pt>
                <c:pt idx="445">
                  <c:v>43130</c:v>
                </c:pt>
                <c:pt idx="446">
                  <c:v>43132</c:v>
                </c:pt>
                <c:pt idx="447">
                  <c:v>43133</c:v>
                </c:pt>
                <c:pt idx="448">
                  <c:v>43134</c:v>
                </c:pt>
                <c:pt idx="449">
                  <c:v>43135</c:v>
                </c:pt>
                <c:pt idx="450">
                  <c:v>43136</c:v>
                </c:pt>
                <c:pt idx="451">
                  <c:v>43138</c:v>
                </c:pt>
                <c:pt idx="452">
                  <c:v>43139</c:v>
                </c:pt>
                <c:pt idx="453">
                  <c:v>43145</c:v>
                </c:pt>
                <c:pt idx="454">
                  <c:v>43147</c:v>
                </c:pt>
                <c:pt idx="455">
                  <c:v>43148</c:v>
                </c:pt>
                <c:pt idx="456">
                  <c:v>43151</c:v>
                </c:pt>
                <c:pt idx="457">
                  <c:v>43152</c:v>
                </c:pt>
                <c:pt idx="458">
                  <c:v>43156</c:v>
                </c:pt>
                <c:pt idx="459">
                  <c:v>43161</c:v>
                </c:pt>
                <c:pt idx="460">
                  <c:v>43161</c:v>
                </c:pt>
                <c:pt idx="461">
                  <c:v>43167</c:v>
                </c:pt>
                <c:pt idx="462">
                  <c:v>43168</c:v>
                </c:pt>
                <c:pt idx="463">
                  <c:v>43171</c:v>
                </c:pt>
                <c:pt idx="464">
                  <c:v>43174</c:v>
                </c:pt>
                <c:pt idx="465">
                  <c:v>43178</c:v>
                </c:pt>
                <c:pt idx="466">
                  <c:v>43180</c:v>
                </c:pt>
                <c:pt idx="467">
                  <c:v>43180</c:v>
                </c:pt>
                <c:pt idx="468">
                  <c:v>43181</c:v>
                </c:pt>
                <c:pt idx="469">
                  <c:v>43182</c:v>
                </c:pt>
                <c:pt idx="470">
                  <c:v>43185</c:v>
                </c:pt>
                <c:pt idx="471">
                  <c:v>43188</c:v>
                </c:pt>
                <c:pt idx="472">
                  <c:v>43190</c:v>
                </c:pt>
                <c:pt idx="473">
                  <c:v>43193</c:v>
                </c:pt>
                <c:pt idx="474">
                  <c:v>43194</c:v>
                </c:pt>
                <c:pt idx="475">
                  <c:v>43199</c:v>
                </c:pt>
                <c:pt idx="476">
                  <c:v>43202</c:v>
                </c:pt>
                <c:pt idx="477">
                  <c:v>43213</c:v>
                </c:pt>
                <c:pt idx="478">
                  <c:v>43214</c:v>
                </c:pt>
                <c:pt idx="479">
                  <c:v>43215</c:v>
                </c:pt>
                <c:pt idx="480">
                  <c:v>43221</c:v>
                </c:pt>
                <c:pt idx="481">
                  <c:v>43223</c:v>
                </c:pt>
                <c:pt idx="482">
                  <c:v>43233</c:v>
                </c:pt>
                <c:pt idx="483">
                  <c:v>43237</c:v>
                </c:pt>
                <c:pt idx="484">
                  <c:v>43243</c:v>
                </c:pt>
                <c:pt idx="485">
                  <c:v>43244</c:v>
                </c:pt>
                <c:pt idx="486">
                  <c:v>43245</c:v>
                </c:pt>
                <c:pt idx="487">
                  <c:v>43247</c:v>
                </c:pt>
                <c:pt idx="488">
                  <c:v>43248</c:v>
                </c:pt>
                <c:pt idx="489">
                  <c:v>43249</c:v>
                </c:pt>
                <c:pt idx="490">
                  <c:v>43250</c:v>
                </c:pt>
                <c:pt idx="491">
                  <c:v>43252</c:v>
                </c:pt>
                <c:pt idx="492">
                  <c:v>43253</c:v>
                </c:pt>
                <c:pt idx="493">
                  <c:v>43255</c:v>
                </c:pt>
                <c:pt idx="494">
                  <c:v>43258</c:v>
                </c:pt>
                <c:pt idx="495">
                  <c:v>43264</c:v>
                </c:pt>
                <c:pt idx="496">
                  <c:v>43265</c:v>
                </c:pt>
                <c:pt idx="497">
                  <c:v>43268</c:v>
                </c:pt>
                <c:pt idx="498">
                  <c:v>43279</c:v>
                </c:pt>
                <c:pt idx="499">
                  <c:v>43286</c:v>
                </c:pt>
                <c:pt idx="500">
                  <c:v>43288</c:v>
                </c:pt>
                <c:pt idx="501">
                  <c:v>43297</c:v>
                </c:pt>
                <c:pt idx="502">
                  <c:v>43302</c:v>
                </c:pt>
                <c:pt idx="503">
                  <c:v>43303</c:v>
                </c:pt>
                <c:pt idx="504">
                  <c:v>43304</c:v>
                </c:pt>
                <c:pt idx="505">
                  <c:v>43306</c:v>
                </c:pt>
                <c:pt idx="506">
                  <c:v>43309</c:v>
                </c:pt>
                <c:pt idx="507">
                  <c:v>43310</c:v>
                </c:pt>
                <c:pt idx="508">
                  <c:v>43311</c:v>
                </c:pt>
                <c:pt idx="509">
                  <c:v>43312</c:v>
                </c:pt>
                <c:pt idx="510">
                  <c:v>43316</c:v>
                </c:pt>
                <c:pt idx="511">
                  <c:v>43317</c:v>
                </c:pt>
                <c:pt idx="512">
                  <c:v>43318</c:v>
                </c:pt>
                <c:pt idx="513">
                  <c:v>43319</c:v>
                </c:pt>
                <c:pt idx="514">
                  <c:v>43320</c:v>
                </c:pt>
                <c:pt idx="515">
                  <c:v>43327</c:v>
                </c:pt>
                <c:pt idx="516">
                  <c:v>43328</c:v>
                </c:pt>
                <c:pt idx="517">
                  <c:v>43329</c:v>
                </c:pt>
                <c:pt idx="518">
                  <c:v>43331</c:v>
                </c:pt>
                <c:pt idx="519">
                  <c:v>43332</c:v>
                </c:pt>
                <c:pt idx="520">
                  <c:v>43336</c:v>
                </c:pt>
                <c:pt idx="521">
                  <c:v>43337</c:v>
                </c:pt>
                <c:pt idx="522">
                  <c:v>43338</c:v>
                </c:pt>
                <c:pt idx="523">
                  <c:v>43339</c:v>
                </c:pt>
                <c:pt idx="524">
                  <c:v>43340</c:v>
                </c:pt>
                <c:pt idx="525">
                  <c:v>43341</c:v>
                </c:pt>
                <c:pt idx="526">
                  <c:v>43342</c:v>
                </c:pt>
                <c:pt idx="527">
                  <c:v>43343</c:v>
                </c:pt>
                <c:pt idx="528">
                  <c:v>43347</c:v>
                </c:pt>
                <c:pt idx="529">
                  <c:v>43348</c:v>
                </c:pt>
                <c:pt idx="530">
                  <c:v>43349</c:v>
                </c:pt>
                <c:pt idx="531">
                  <c:v>43350</c:v>
                </c:pt>
                <c:pt idx="532">
                  <c:v>43352</c:v>
                </c:pt>
                <c:pt idx="533">
                  <c:v>43354</c:v>
                </c:pt>
                <c:pt idx="534">
                  <c:v>43355</c:v>
                </c:pt>
                <c:pt idx="535">
                  <c:v>43356</c:v>
                </c:pt>
                <c:pt idx="536">
                  <c:v>43357</c:v>
                </c:pt>
                <c:pt idx="537">
                  <c:v>43361</c:v>
                </c:pt>
                <c:pt idx="538">
                  <c:v>43363</c:v>
                </c:pt>
                <c:pt idx="539">
                  <c:v>43364</c:v>
                </c:pt>
                <c:pt idx="540">
                  <c:v>43367</c:v>
                </c:pt>
                <c:pt idx="541">
                  <c:v>43367</c:v>
                </c:pt>
                <c:pt idx="542">
                  <c:v>43371</c:v>
                </c:pt>
                <c:pt idx="543">
                  <c:v>43374</c:v>
                </c:pt>
                <c:pt idx="544">
                  <c:v>43380</c:v>
                </c:pt>
                <c:pt idx="545">
                  <c:v>43381</c:v>
                </c:pt>
                <c:pt idx="546">
                  <c:v>43383</c:v>
                </c:pt>
                <c:pt idx="547">
                  <c:v>43384</c:v>
                </c:pt>
                <c:pt idx="548">
                  <c:v>43390</c:v>
                </c:pt>
                <c:pt idx="549">
                  <c:v>43391</c:v>
                </c:pt>
                <c:pt idx="550">
                  <c:v>43392</c:v>
                </c:pt>
                <c:pt idx="551">
                  <c:v>43394</c:v>
                </c:pt>
                <c:pt idx="552">
                  <c:v>43395</c:v>
                </c:pt>
                <c:pt idx="553">
                  <c:v>43398</c:v>
                </c:pt>
              </c:numCache>
            </c:numRef>
          </c:xVal>
          <c:yVal>
            <c:numRef>
              <c:f>Otter!$S$156:$S$1233</c:f>
              <c:numCache>
                <c:formatCode>0</c:formatCode>
                <c:ptCount val="1078"/>
                <c:pt idx="0">
                  <c:v>357.5</c:v>
                </c:pt>
                <c:pt idx="1">
                  <c:v>354.90000000000003</c:v>
                </c:pt>
                <c:pt idx="2">
                  <c:v>364</c:v>
                </c:pt>
                <c:pt idx="3">
                  <c:v>354.90000000000003</c:v>
                </c:pt>
                <c:pt idx="4">
                  <c:v>348.40000000000003</c:v>
                </c:pt>
                <c:pt idx="5">
                  <c:v>358.8</c:v>
                </c:pt>
                <c:pt idx="6">
                  <c:v>360.1</c:v>
                </c:pt>
                <c:pt idx="7">
                  <c:v>361.40000000000003</c:v>
                </c:pt>
                <c:pt idx="8">
                  <c:v>361.40000000000003</c:v>
                </c:pt>
                <c:pt idx="9">
                  <c:v>365.3</c:v>
                </c:pt>
                <c:pt idx="10">
                  <c:v>357.5</c:v>
                </c:pt>
                <c:pt idx="11">
                  <c:v>356.2</c:v>
                </c:pt>
                <c:pt idx="12">
                  <c:v>358.8</c:v>
                </c:pt>
                <c:pt idx="13">
                  <c:v>374.40000000000003</c:v>
                </c:pt>
                <c:pt idx="14">
                  <c:v>373.1</c:v>
                </c:pt>
                <c:pt idx="15">
                  <c:v>377</c:v>
                </c:pt>
                <c:pt idx="16">
                  <c:v>373.1</c:v>
                </c:pt>
                <c:pt idx="17">
                  <c:v>374.40000000000003</c:v>
                </c:pt>
                <c:pt idx="18">
                  <c:v>377</c:v>
                </c:pt>
                <c:pt idx="19">
                  <c:v>373.1</c:v>
                </c:pt>
                <c:pt idx="20">
                  <c:v>370.5</c:v>
                </c:pt>
                <c:pt idx="21">
                  <c:v>374.40000000000003</c:v>
                </c:pt>
                <c:pt idx="22">
                  <c:v>371.8</c:v>
                </c:pt>
                <c:pt idx="23">
                  <c:v>367.90000000000003</c:v>
                </c:pt>
                <c:pt idx="24">
                  <c:v>370.5</c:v>
                </c:pt>
                <c:pt idx="25">
                  <c:v>399.1</c:v>
                </c:pt>
                <c:pt idx="26">
                  <c:v>414.7</c:v>
                </c:pt>
                <c:pt idx="27">
                  <c:v>405.6</c:v>
                </c:pt>
                <c:pt idx="28">
                  <c:v>403</c:v>
                </c:pt>
                <c:pt idx="29">
                  <c:v>390</c:v>
                </c:pt>
                <c:pt idx="30">
                  <c:v>404.3</c:v>
                </c:pt>
                <c:pt idx="31">
                  <c:v>408.2</c:v>
                </c:pt>
                <c:pt idx="32">
                  <c:v>412.1</c:v>
                </c:pt>
                <c:pt idx="33">
                  <c:v>408.2</c:v>
                </c:pt>
                <c:pt idx="34">
                  <c:v>410.8</c:v>
                </c:pt>
                <c:pt idx="35">
                  <c:v>413.40000000000003</c:v>
                </c:pt>
                <c:pt idx="36">
                  <c:v>416</c:v>
                </c:pt>
                <c:pt idx="37">
                  <c:v>336.7</c:v>
                </c:pt>
                <c:pt idx="38">
                  <c:v>417.3</c:v>
                </c:pt>
                <c:pt idx="39">
                  <c:v>418.6</c:v>
                </c:pt>
                <c:pt idx="40">
                  <c:v>413.40000000000003</c:v>
                </c:pt>
                <c:pt idx="41">
                  <c:v>409.5</c:v>
                </c:pt>
                <c:pt idx="42">
                  <c:v>405.6</c:v>
                </c:pt>
                <c:pt idx="43">
                  <c:v>410.8</c:v>
                </c:pt>
                <c:pt idx="44">
                  <c:v>408.2</c:v>
                </c:pt>
                <c:pt idx="45">
                  <c:v>400.40000000000003</c:v>
                </c:pt>
                <c:pt idx="46">
                  <c:v>409.5</c:v>
                </c:pt>
                <c:pt idx="47">
                  <c:v>404.3</c:v>
                </c:pt>
                <c:pt idx="48">
                  <c:v>408.2</c:v>
                </c:pt>
                <c:pt idx="49">
                  <c:v>410.8</c:v>
                </c:pt>
                <c:pt idx="50">
                  <c:v>408.2</c:v>
                </c:pt>
                <c:pt idx="51">
                  <c:v>414.7</c:v>
                </c:pt>
                <c:pt idx="52">
                  <c:v>412.1</c:v>
                </c:pt>
                <c:pt idx="53">
                  <c:v>409.5</c:v>
                </c:pt>
                <c:pt idx="54">
                  <c:v>414.7</c:v>
                </c:pt>
                <c:pt idx="55">
                  <c:v>417.3</c:v>
                </c:pt>
                <c:pt idx="56">
                  <c:v>396.5</c:v>
                </c:pt>
                <c:pt idx="57">
                  <c:v>417.3</c:v>
                </c:pt>
                <c:pt idx="58">
                  <c:v>409.5</c:v>
                </c:pt>
                <c:pt idx="59">
                  <c:v>405.6</c:v>
                </c:pt>
                <c:pt idx="60">
                  <c:v>409.5</c:v>
                </c:pt>
                <c:pt idx="61">
                  <c:v>412.1</c:v>
                </c:pt>
                <c:pt idx="62">
                  <c:v>405.6</c:v>
                </c:pt>
                <c:pt idx="63">
                  <c:v>409.5</c:v>
                </c:pt>
                <c:pt idx="64">
                  <c:v>409.5</c:v>
                </c:pt>
                <c:pt idx="65">
                  <c:v>403</c:v>
                </c:pt>
                <c:pt idx="66">
                  <c:v>388.7</c:v>
                </c:pt>
                <c:pt idx="67">
                  <c:v>403</c:v>
                </c:pt>
                <c:pt idx="68">
                  <c:v>399.1</c:v>
                </c:pt>
                <c:pt idx="69">
                  <c:v>405.6</c:v>
                </c:pt>
                <c:pt idx="70">
                  <c:v>404.3</c:v>
                </c:pt>
                <c:pt idx="71">
                  <c:v>400.40000000000003</c:v>
                </c:pt>
                <c:pt idx="72">
                  <c:v>403</c:v>
                </c:pt>
                <c:pt idx="73">
                  <c:v>401.7</c:v>
                </c:pt>
                <c:pt idx="74">
                  <c:v>404.3</c:v>
                </c:pt>
                <c:pt idx="75">
                  <c:v>390</c:v>
                </c:pt>
                <c:pt idx="76">
                  <c:v>364</c:v>
                </c:pt>
                <c:pt idx="77">
                  <c:v>360.1</c:v>
                </c:pt>
                <c:pt idx="78">
                  <c:v>362.7</c:v>
                </c:pt>
                <c:pt idx="79">
                  <c:v>357.5</c:v>
                </c:pt>
                <c:pt idx="80">
                  <c:v>353.6</c:v>
                </c:pt>
                <c:pt idx="81">
                  <c:v>367.90000000000003</c:v>
                </c:pt>
                <c:pt idx="82">
                  <c:v>362.7</c:v>
                </c:pt>
                <c:pt idx="83">
                  <c:v>366.6</c:v>
                </c:pt>
                <c:pt idx="84">
                  <c:v>364</c:v>
                </c:pt>
                <c:pt idx="85">
                  <c:v>358.8</c:v>
                </c:pt>
                <c:pt idx="86">
                  <c:v>365.3</c:v>
                </c:pt>
                <c:pt idx="87">
                  <c:v>361.40000000000003</c:v>
                </c:pt>
                <c:pt idx="88">
                  <c:v>367.90000000000003</c:v>
                </c:pt>
                <c:pt idx="89">
                  <c:v>358.8</c:v>
                </c:pt>
                <c:pt idx="90">
                  <c:v>362.7</c:v>
                </c:pt>
                <c:pt idx="91">
                  <c:v>353.6</c:v>
                </c:pt>
                <c:pt idx="92">
                  <c:v>361.40000000000003</c:v>
                </c:pt>
                <c:pt idx="93">
                  <c:v>357.5</c:v>
                </c:pt>
                <c:pt idx="94">
                  <c:v>358.8</c:v>
                </c:pt>
                <c:pt idx="95">
                  <c:v>356.2</c:v>
                </c:pt>
                <c:pt idx="96">
                  <c:v>358.8</c:v>
                </c:pt>
                <c:pt idx="97">
                  <c:v>358.8</c:v>
                </c:pt>
                <c:pt idx="98">
                  <c:v>306.8</c:v>
                </c:pt>
                <c:pt idx="99">
                  <c:v>360.1</c:v>
                </c:pt>
                <c:pt idx="100">
                  <c:v>356.2</c:v>
                </c:pt>
                <c:pt idx="101">
                  <c:v>356.2</c:v>
                </c:pt>
                <c:pt idx="102">
                  <c:v>357.5</c:v>
                </c:pt>
                <c:pt idx="103">
                  <c:v>356.2</c:v>
                </c:pt>
                <c:pt idx="104">
                  <c:v>361.40000000000003</c:v>
                </c:pt>
                <c:pt idx="105">
                  <c:v>358.8</c:v>
                </c:pt>
                <c:pt idx="106">
                  <c:v>357.5</c:v>
                </c:pt>
                <c:pt idx="107">
                  <c:v>356.2</c:v>
                </c:pt>
                <c:pt idx="108">
                  <c:v>358.8</c:v>
                </c:pt>
                <c:pt idx="109">
                  <c:v>356.2</c:v>
                </c:pt>
                <c:pt idx="110">
                  <c:v>358.8</c:v>
                </c:pt>
                <c:pt idx="111">
                  <c:v>362.7</c:v>
                </c:pt>
                <c:pt idx="112">
                  <c:v>356.2</c:v>
                </c:pt>
                <c:pt idx="113">
                  <c:v>362.7</c:v>
                </c:pt>
                <c:pt idx="114">
                  <c:v>361.40000000000003</c:v>
                </c:pt>
                <c:pt idx="115">
                  <c:v>356.2</c:v>
                </c:pt>
                <c:pt idx="116">
                  <c:v>357.5</c:v>
                </c:pt>
                <c:pt idx="117">
                  <c:v>357.5</c:v>
                </c:pt>
                <c:pt idx="118">
                  <c:v>358.8</c:v>
                </c:pt>
                <c:pt idx="119">
                  <c:v>362.7</c:v>
                </c:pt>
                <c:pt idx="120">
                  <c:v>358.8</c:v>
                </c:pt>
                <c:pt idx="121">
                  <c:v>357.5</c:v>
                </c:pt>
                <c:pt idx="122">
                  <c:v>357.5</c:v>
                </c:pt>
                <c:pt idx="123">
                  <c:v>361.40000000000003</c:v>
                </c:pt>
                <c:pt idx="124">
                  <c:v>361.40000000000003</c:v>
                </c:pt>
                <c:pt idx="125">
                  <c:v>357.5</c:v>
                </c:pt>
                <c:pt idx="126">
                  <c:v>358.8</c:v>
                </c:pt>
                <c:pt idx="127">
                  <c:v>357.5</c:v>
                </c:pt>
                <c:pt idx="128">
                  <c:v>358.8</c:v>
                </c:pt>
                <c:pt idx="129">
                  <c:v>358.8</c:v>
                </c:pt>
                <c:pt idx="130">
                  <c:v>352.3</c:v>
                </c:pt>
                <c:pt idx="131">
                  <c:v>360.1</c:v>
                </c:pt>
                <c:pt idx="132">
                  <c:v>356.2</c:v>
                </c:pt>
                <c:pt idx="133">
                  <c:v>356.2</c:v>
                </c:pt>
                <c:pt idx="134">
                  <c:v>356.2</c:v>
                </c:pt>
                <c:pt idx="135">
                  <c:v>348.40000000000003</c:v>
                </c:pt>
                <c:pt idx="136">
                  <c:v>354.90000000000003</c:v>
                </c:pt>
                <c:pt idx="137">
                  <c:v>352.3</c:v>
                </c:pt>
                <c:pt idx="138">
                  <c:v>354.90000000000003</c:v>
                </c:pt>
                <c:pt idx="139">
                  <c:v>340.6</c:v>
                </c:pt>
                <c:pt idx="140">
                  <c:v>356.2</c:v>
                </c:pt>
                <c:pt idx="141">
                  <c:v>353.6</c:v>
                </c:pt>
                <c:pt idx="142">
                  <c:v>356.2</c:v>
                </c:pt>
                <c:pt idx="143">
                  <c:v>352.3</c:v>
                </c:pt>
                <c:pt idx="144">
                  <c:v>352.3</c:v>
                </c:pt>
                <c:pt idx="145">
                  <c:v>353.6</c:v>
                </c:pt>
                <c:pt idx="146">
                  <c:v>353.6</c:v>
                </c:pt>
                <c:pt idx="147">
                  <c:v>351</c:v>
                </c:pt>
                <c:pt idx="148">
                  <c:v>358.8</c:v>
                </c:pt>
                <c:pt idx="149">
                  <c:v>353.6</c:v>
                </c:pt>
                <c:pt idx="150">
                  <c:v>353.6</c:v>
                </c:pt>
                <c:pt idx="151">
                  <c:v>352.3</c:v>
                </c:pt>
                <c:pt idx="152">
                  <c:v>356.2</c:v>
                </c:pt>
                <c:pt idx="153">
                  <c:v>348.40000000000003</c:v>
                </c:pt>
                <c:pt idx="154">
                  <c:v>353.6</c:v>
                </c:pt>
                <c:pt idx="155">
                  <c:v>351</c:v>
                </c:pt>
                <c:pt idx="156">
                  <c:v>357.5</c:v>
                </c:pt>
                <c:pt idx="157">
                  <c:v>348.40000000000003</c:v>
                </c:pt>
                <c:pt idx="158">
                  <c:v>348.40000000000003</c:v>
                </c:pt>
                <c:pt idx="159">
                  <c:v>340.6</c:v>
                </c:pt>
                <c:pt idx="160">
                  <c:v>349.7</c:v>
                </c:pt>
                <c:pt idx="161">
                  <c:v>353.6</c:v>
                </c:pt>
                <c:pt idx="162">
                  <c:v>349.7</c:v>
                </c:pt>
                <c:pt idx="163">
                  <c:v>340.6</c:v>
                </c:pt>
                <c:pt idx="164">
                  <c:v>349.7</c:v>
                </c:pt>
                <c:pt idx="165">
                  <c:v>351</c:v>
                </c:pt>
                <c:pt idx="166">
                  <c:v>349.7</c:v>
                </c:pt>
                <c:pt idx="167">
                  <c:v>344.5</c:v>
                </c:pt>
                <c:pt idx="168">
                  <c:v>349.7</c:v>
                </c:pt>
                <c:pt idx="169">
                  <c:v>343.2</c:v>
                </c:pt>
                <c:pt idx="170">
                  <c:v>338</c:v>
                </c:pt>
                <c:pt idx="171">
                  <c:v>344.5</c:v>
                </c:pt>
                <c:pt idx="172">
                  <c:v>341.90000000000003</c:v>
                </c:pt>
                <c:pt idx="173">
                  <c:v>338</c:v>
                </c:pt>
                <c:pt idx="174">
                  <c:v>344.5</c:v>
                </c:pt>
                <c:pt idx="175">
                  <c:v>340.6</c:v>
                </c:pt>
                <c:pt idx="176">
                  <c:v>344.5</c:v>
                </c:pt>
                <c:pt idx="177">
                  <c:v>330.2</c:v>
                </c:pt>
                <c:pt idx="178">
                  <c:v>325</c:v>
                </c:pt>
                <c:pt idx="179">
                  <c:v>335.40000000000003</c:v>
                </c:pt>
                <c:pt idx="180">
                  <c:v>338</c:v>
                </c:pt>
                <c:pt idx="181">
                  <c:v>335.40000000000003</c:v>
                </c:pt>
                <c:pt idx="182">
                  <c:v>340.6</c:v>
                </c:pt>
                <c:pt idx="183">
                  <c:v>344.5</c:v>
                </c:pt>
                <c:pt idx="184">
                  <c:v>335.40000000000003</c:v>
                </c:pt>
                <c:pt idx="185">
                  <c:v>339.3</c:v>
                </c:pt>
                <c:pt idx="186">
                  <c:v>334.1</c:v>
                </c:pt>
                <c:pt idx="187">
                  <c:v>336.7</c:v>
                </c:pt>
                <c:pt idx="188">
                  <c:v>332.8</c:v>
                </c:pt>
                <c:pt idx="189">
                  <c:v>339.3</c:v>
                </c:pt>
                <c:pt idx="190">
                  <c:v>334.1</c:v>
                </c:pt>
                <c:pt idx="191">
                  <c:v>325</c:v>
                </c:pt>
                <c:pt idx="192">
                  <c:v>338</c:v>
                </c:pt>
                <c:pt idx="193">
                  <c:v>327.60000000000002</c:v>
                </c:pt>
                <c:pt idx="194">
                  <c:v>338</c:v>
                </c:pt>
                <c:pt idx="195">
                  <c:v>262.60000000000002</c:v>
                </c:pt>
                <c:pt idx="196">
                  <c:v>332.8</c:v>
                </c:pt>
                <c:pt idx="197">
                  <c:v>330.2</c:v>
                </c:pt>
                <c:pt idx="198">
                  <c:v>351</c:v>
                </c:pt>
                <c:pt idx="199">
                  <c:v>358.8</c:v>
                </c:pt>
                <c:pt idx="200">
                  <c:v>371.8</c:v>
                </c:pt>
                <c:pt idx="201">
                  <c:v>341.90000000000003</c:v>
                </c:pt>
                <c:pt idx="202">
                  <c:v>283.40000000000003</c:v>
                </c:pt>
                <c:pt idx="203">
                  <c:v>321.10000000000002</c:v>
                </c:pt>
                <c:pt idx="204">
                  <c:v>344.5</c:v>
                </c:pt>
                <c:pt idx="205">
                  <c:v>269.10000000000002</c:v>
                </c:pt>
                <c:pt idx="206">
                  <c:v>293.8</c:v>
                </c:pt>
                <c:pt idx="207">
                  <c:v>312</c:v>
                </c:pt>
                <c:pt idx="208">
                  <c:v>344.5</c:v>
                </c:pt>
                <c:pt idx="209">
                  <c:v>339.3</c:v>
                </c:pt>
                <c:pt idx="210">
                  <c:v>297.7</c:v>
                </c:pt>
                <c:pt idx="211">
                  <c:v>299</c:v>
                </c:pt>
                <c:pt idx="212">
                  <c:v>321.10000000000002</c:v>
                </c:pt>
                <c:pt idx="213">
                  <c:v>349.7</c:v>
                </c:pt>
                <c:pt idx="214">
                  <c:v>319.8</c:v>
                </c:pt>
                <c:pt idx="215">
                  <c:v>328.90000000000003</c:v>
                </c:pt>
                <c:pt idx="216">
                  <c:v>358.8</c:v>
                </c:pt>
                <c:pt idx="217">
                  <c:v>358.8</c:v>
                </c:pt>
                <c:pt idx="218">
                  <c:v>386.1</c:v>
                </c:pt>
                <c:pt idx="219">
                  <c:v>334.1</c:v>
                </c:pt>
                <c:pt idx="220">
                  <c:v>347.1</c:v>
                </c:pt>
                <c:pt idx="221">
                  <c:v>319.8</c:v>
                </c:pt>
                <c:pt idx="222">
                  <c:v>352.3</c:v>
                </c:pt>
                <c:pt idx="223">
                  <c:v>300.3</c:v>
                </c:pt>
                <c:pt idx="224">
                  <c:v>353.6</c:v>
                </c:pt>
                <c:pt idx="225">
                  <c:v>334.1</c:v>
                </c:pt>
                <c:pt idx="226">
                  <c:v>341.90000000000003</c:v>
                </c:pt>
                <c:pt idx="227">
                  <c:v>354.90000000000003</c:v>
                </c:pt>
                <c:pt idx="228">
                  <c:v>353.6</c:v>
                </c:pt>
                <c:pt idx="229">
                  <c:v>218.4</c:v>
                </c:pt>
                <c:pt idx="230">
                  <c:v>237.9</c:v>
                </c:pt>
                <c:pt idx="231">
                  <c:v>347.1</c:v>
                </c:pt>
                <c:pt idx="232">
                  <c:v>388.7</c:v>
                </c:pt>
                <c:pt idx="233">
                  <c:v>391.3</c:v>
                </c:pt>
                <c:pt idx="234">
                  <c:v>401.7</c:v>
                </c:pt>
                <c:pt idx="235">
                  <c:v>384.8</c:v>
                </c:pt>
                <c:pt idx="236">
                  <c:v>399.1</c:v>
                </c:pt>
                <c:pt idx="237">
                  <c:v>386.1</c:v>
                </c:pt>
                <c:pt idx="238">
                  <c:v>404.3</c:v>
                </c:pt>
                <c:pt idx="239">
                  <c:v>400.40000000000003</c:v>
                </c:pt>
                <c:pt idx="240">
                  <c:v>392.6</c:v>
                </c:pt>
                <c:pt idx="241">
                  <c:v>405.6</c:v>
                </c:pt>
                <c:pt idx="242">
                  <c:v>392.6</c:v>
                </c:pt>
                <c:pt idx="243">
                  <c:v>391.3</c:v>
                </c:pt>
                <c:pt idx="244">
                  <c:v>344.5</c:v>
                </c:pt>
                <c:pt idx="245">
                  <c:v>302.90000000000003</c:v>
                </c:pt>
                <c:pt idx="246">
                  <c:v>318.5</c:v>
                </c:pt>
                <c:pt idx="247">
                  <c:v>325</c:v>
                </c:pt>
                <c:pt idx="248">
                  <c:v>322.40000000000003</c:v>
                </c:pt>
                <c:pt idx="249">
                  <c:v>319.8</c:v>
                </c:pt>
                <c:pt idx="250">
                  <c:v>339.3</c:v>
                </c:pt>
                <c:pt idx="251">
                  <c:v>349.7</c:v>
                </c:pt>
                <c:pt idx="252">
                  <c:v>358.8</c:v>
                </c:pt>
                <c:pt idx="253">
                  <c:v>353.6</c:v>
                </c:pt>
                <c:pt idx="254">
                  <c:v>362.7</c:v>
                </c:pt>
                <c:pt idx="255">
                  <c:v>367.90000000000003</c:v>
                </c:pt>
                <c:pt idx="256">
                  <c:v>367.90000000000003</c:v>
                </c:pt>
                <c:pt idx="257">
                  <c:v>373.1</c:v>
                </c:pt>
                <c:pt idx="258">
                  <c:v>356.2</c:v>
                </c:pt>
                <c:pt idx="259">
                  <c:v>373.1</c:v>
                </c:pt>
                <c:pt idx="260">
                  <c:v>362.7</c:v>
                </c:pt>
                <c:pt idx="261">
                  <c:v>373.1</c:v>
                </c:pt>
                <c:pt idx="262">
                  <c:v>291.2</c:v>
                </c:pt>
                <c:pt idx="263">
                  <c:v>266.5</c:v>
                </c:pt>
                <c:pt idx="264">
                  <c:v>313.3</c:v>
                </c:pt>
                <c:pt idx="265">
                  <c:v>334.1</c:v>
                </c:pt>
                <c:pt idx="266">
                  <c:v>343.2</c:v>
                </c:pt>
                <c:pt idx="267">
                  <c:v>351</c:v>
                </c:pt>
                <c:pt idx="268">
                  <c:v>365.3</c:v>
                </c:pt>
                <c:pt idx="269">
                  <c:v>349.7</c:v>
                </c:pt>
                <c:pt idx="270">
                  <c:v>354.90000000000003</c:v>
                </c:pt>
                <c:pt idx="271">
                  <c:v>348.40000000000003</c:v>
                </c:pt>
                <c:pt idx="272">
                  <c:v>339.3</c:v>
                </c:pt>
                <c:pt idx="273">
                  <c:v>349.7</c:v>
                </c:pt>
                <c:pt idx="274">
                  <c:v>348.40000000000003</c:v>
                </c:pt>
                <c:pt idx="275">
                  <c:v>335.40000000000003</c:v>
                </c:pt>
                <c:pt idx="276">
                  <c:v>365.3</c:v>
                </c:pt>
                <c:pt idx="277">
                  <c:v>349.7</c:v>
                </c:pt>
                <c:pt idx="278">
                  <c:v>364</c:v>
                </c:pt>
                <c:pt idx="279">
                  <c:v>352.3</c:v>
                </c:pt>
                <c:pt idx="280">
                  <c:v>367.90000000000003</c:v>
                </c:pt>
                <c:pt idx="281">
                  <c:v>375.7</c:v>
                </c:pt>
                <c:pt idx="282">
                  <c:v>365.3</c:v>
                </c:pt>
                <c:pt idx="283">
                  <c:v>360.1</c:v>
                </c:pt>
                <c:pt idx="284">
                  <c:v>367.90000000000003</c:v>
                </c:pt>
                <c:pt idx="285">
                  <c:v>347.1</c:v>
                </c:pt>
                <c:pt idx="286">
                  <c:v>358.8</c:v>
                </c:pt>
                <c:pt idx="287">
                  <c:v>366.6</c:v>
                </c:pt>
                <c:pt idx="288">
                  <c:v>358.8</c:v>
                </c:pt>
                <c:pt idx="289">
                  <c:v>369.2</c:v>
                </c:pt>
                <c:pt idx="290">
                  <c:v>348.40000000000003</c:v>
                </c:pt>
                <c:pt idx="291">
                  <c:v>365.3</c:v>
                </c:pt>
                <c:pt idx="292">
                  <c:v>349.7</c:v>
                </c:pt>
                <c:pt idx="293">
                  <c:v>366.6</c:v>
                </c:pt>
                <c:pt idx="294">
                  <c:v>367.90000000000003</c:v>
                </c:pt>
                <c:pt idx="295">
                  <c:v>353.6</c:v>
                </c:pt>
                <c:pt idx="296">
                  <c:v>366.6</c:v>
                </c:pt>
                <c:pt idx="297">
                  <c:v>358.8</c:v>
                </c:pt>
                <c:pt idx="298">
                  <c:v>351</c:v>
                </c:pt>
                <c:pt idx="299">
                  <c:v>347.1</c:v>
                </c:pt>
                <c:pt idx="300">
                  <c:v>347.1</c:v>
                </c:pt>
                <c:pt idx="301">
                  <c:v>332.8</c:v>
                </c:pt>
                <c:pt idx="302">
                  <c:v>349.7</c:v>
                </c:pt>
                <c:pt idx="303">
                  <c:v>344.5</c:v>
                </c:pt>
                <c:pt idx="304">
                  <c:v>351</c:v>
                </c:pt>
                <c:pt idx="305">
                  <c:v>347.1</c:v>
                </c:pt>
                <c:pt idx="306">
                  <c:v>349.7</c:v>
                </c:pt>
                <c:pt idx="307">
                  <c:v>344.5</c:v>
                </c:pt>
                <c:pt idx="308">
                  <c:v>351</c:v>
                </c:pt>
                <c:pt idx="309">
                  <c:v>325</c:v>
                </c:pt>
                <c:pt idx="310">
                  <c:v>331.5</c:v>
                </c:pt>
                <c:pt idx="311">
                  <c:v>330.2</c:v>
                </c:pt>
                <c:pt idx="312">
                  <c:v>348.40000000000003</c:v>
                </c:pt>
                <c:pt idx="313">
                  <c:v>344.5</c:v>
                </c:pt>
                <c:pt idx="314">
                  <c:v>352.3</c:v>
                </c:pt>
                <c:pt idx="315">
                  <c:v>339.3</c:v>
                </c:pt>
                <c:pt idx="316">
                  <c:v>336.7</c:v>
                </c:pt>
                <c:pt idx="317">
                  <c:v>349.7</c:v>
                </c:pt>
                <c:pt idx="318">
                  <c:v>360.1</c:v>
                </c:pt>
                <c:pt idx="319">
                  <c:v>345.8</c:v>
                </c:pt>
                <c:pt idx="320">
                  <c:v>351</c:v>
                </c:pt>
                <c:pt idx="321">
                  <c:v>343.2</c:v>
                </c:pt>
                <c:pt idx="322">
                  <c:v>349.7</c:v>
                </c:pt>
                <c:pt idx="323">
                  <c:v>343.2</c:v>
                </c:pt>
                <c:pt idx="324">
                  <c:v>351</c:v>
                </c:pt>
                <c:pt idx="325">
                  <c:v>344.5</c:v>
                </c:pt>
                <c:pt idx="326">
                  <c:v>351</c:v>
                </c:pt>
                <c:pt idx="327">
                  <c:v>348.40000000000003</c:v>
                </c:pt>
                <c:pt idx="328">
                  <c:v>345.8</c:v>
                </c:pt>
                <c:pt idx="329">
                  <c:v>351</c:v>
                </c:pt>
                <c:pt idx="330">
                  <c:v>340.6</c:v>
                </c:pt>
                <c:pt idx="331">
                  <c:v>353.6</c:v>
                </c:pt>
                <c:pt idx="332">
                  <c:v>349.7</c:v>
                </c:pt>
                <c:pt idx="333">
                  <c:v>340.6</c:v>
                </c:pt>
                <c:pt idx="334">
                  <c:v>349.7</c:v>
                </c:pt>
                <c:pt idx="335">
                  <c:v>344.5</c:v>
                </c:pt>
                <c:pt idx="336">
                  <c:v>358.8</c:v>
                </c:pt>
                <c:pt idx="337">
                  <c:v>365.3</c:v>
                </c:pt>
                <c:pt idx="338">
                  <c:v>364</c:v>
                </c:pt>
                <c:pt idx="339">
                  <c:v>352.3</c:v>
                </c:pt>
                <c:pt idx="340">
                  <c:v>360.1</c:v>
                </c:pt>
                <c:pt idx="341">
                  <c:v>344.5</c:v>
                </c:pt>
                <c:pt idx="342">
                  <c:v>362.7</c:v>
                </c:pt>
                <c:pt idx="343">
                  <c:v>366.6</c:v>
                </c:pt>
                <c:pt idx="344">
                  <c:v>360.1</c:v>
                </c:pt>
                <c:pt idx="345">
                  <c:v>344.5</c:v>
                </c:pt>
                <c:pt idx="346">
                  <c:v>361.40000000000003</c:v>
                </c:pt>
                <c:pt idx="347">
                  <c:v>341.90000000000003</c:v>
                </c:pt>
                <c:pt idx="348">
                  <c:v>361.40000000000003</c:v>
                </c:pt>
                <c:pt idx="349">
                  <c:v>335.40000000000003</c:v>
                </c:pt>
                <c:pt idx="350">
                  <c:v>353.6</c:v>
                </c:pt>
                <c:pt idx="351">
                  <c:v>364</c:v>
                </c:pt>
                <c:pt idx="352">
                  <c:v>340.6</c:v>
                </c:pt>
                <c:pt idx="353">
                  <c:v>364</c:v>
                </c:pt>
                <c:pt idx="354">
                  <c:v>348.40000000000003</c:v>
                </c:pt>
                <c:pt idx="355">
                  <c:v>369.2</c:v>
                </c:pt>
                <c:pt idx="356">
                  <c:v>341.90000000000003</c:v>
                </c:pt>
                <c:pt idx="357">
                  <c:v>365.3</c:v>
                </c:pt>
                <c:pt idx="358">
                  <c:v>361.40000000000003</c:v>
                </c:pt>
                <c:pt idx="359">
                  <c:v>369.2</c:v>
                </c:pt>
                <c:pt idx="360">
                  <c:v>332.8</c:v>
                </c:pt>
                <c:pt idx="361">
                  <c:v>375.7</c:v>
                </c:pt>
                <c:pt idx="362">
                  <c:v>390</c:v>
                </c:pt>
                <c:pt idx="363">
                  <c:v>373.1</c:v>
                </c:pt>
                <c:pt idx="364">
                  <c:v>369.2</c:v>
                </c:pt>
                <c:pt idx="365">
                  <c:v>371.8</c:v>
                </c:pt>
                <c:pt idx="366">
                  <c:v>367.90000000000003</c:v>
                </c:pt>
                <c:pt idx="367">
                  <c:v>369.2</c:v>
                </c:pt>
                <c:pt idx="368">
                  <c:v>365.3</c:v>
                </c:pt>
                <c:pt idx="369">
                  <c:v>360.1</c:v>
                </c:pt>
                <c:pt idx="370">
                  <c:v>348.40000000000003</c:v>
                </c:pt>
                <c:pt idx="371">
                  <c:v>360.1</c:v>
                </c:pt>
                <c:pt idx="372">
                  <c:v>351</c:v>
                </c:pt>
                <c:pt idx="373">
                  <c:v>358.8</c:v>
                </c:pt>
                <c:pt idx="374">
                  <c:v>366.6</c:v>
                </c:pt>
                <c:pt idx="375">
                  <c:v>345.8</c:v>
                </c:pt>
                <c:pt idx="376">
                  <c:v>365.3</c:v>
                </c:pt>
                <c:pt idx="377">
                  <c:v>351</c:v>
                </c:pt>
                <c:pt idx="378">
                  <c:v>362.7</c:v>
                </c:pt>
                <c:pt idx="379">
                  <c:v>344.5</c:v>
                </c:pt>
                <c:pt idx="380">
                  <c:v>366.6</c:v>
                </c:pt>
                <c:pt idx="381">
                  <c:v>344.5</c:v>
                </c:pt>
                <c:pt idx="382">
                  <c:v>360.1</c:v>
                </c:pt>
                <c:pt idx="383">
                  <c:v>367.90000000000003</c:v>
                </c:pt>
                <c:pt idx="384">
                  <c:v>345.8</c:v>
                </c:pt>
                <c:pt idx="385">
                  <c:v>369.2</c:v>
                </c:pt>
                <c:pt idx="386">
                  <c:v>345.8</c:v>
                </c:pt>
                <c:pt idx="387">
                  <c:v>364</c:v>
                </c:pt>
                <c:pt idx="388">
                  <c:v>371.8</c:v>
                </c:pt>
                <c:pt idx="389">
                  <c:v>367.90000000000003</c:v>
                </c:pt>
                <c:pt idx="390">
                  <c:v>380.90000000000003</c:v>
                </c:pt>
                <c:pt idx="391">
                  <c:v>373.1</c:v>
                </c:pt>
                <c:pt idx="392">
                  <c:v>362.7</c:v>
                </c:pt>
                <c:pt idx="393">
                  <c:v>379.6</c:v>
                </c:pt>
                <c:pt idx="394">
                  <c:v>370.5</c:v>
                </c:pt>
                <c:pt idx="395">
                  <c:v>373.1</c:v>
                </c:pt>
                <c:pt idx="396">
                  <c:v>377</c:v>
                </c:pt>
                <c:pt idx="397">
                  <c:v>373.1</c:v>
                </c:pt>
                <c:pt idx="398">
                  <c:v>366.6</c:v>
                </c:pt>
                <c:pt idx="399">
                  <c:v>371.8</c:v>
                </c:pt>
                <c:pt idx="400">
                  <c:v>353.6</c:v>
                </c:pt>
                <c:pt idx="401">
                  <c:v>375.7</c:v>
                </c:pt>
                <c:pt idx="402">
                  <c:v>378.3</c:v>
                </c:pt>
                <c:pt idx="403">
                  <c:v>377</c:v>
                </c:pt>
                <c:pt idx="404">
                  <c:v>382.2</c:v>
                </c:pt>
                <c:pt idx="405">
                  <c:v>369.2</c:v>
                </c:pt>
                <c:pt idx="406">
                  <c:v>374.40000000000003</c:v>
                </c:pt>
                <c:pt idx="407">
                  <c:v>371.8</c:v>
                </c:pt>
                <c:pt idx="408">
                  <c:v>378.3</c:v>
                </c:pt>
                <c:pt idx="409">
                  <c:v>367.90000000000003</c:v>
                </c:pt>
                <c:pt idx="410">
                  <c:v>374.40000000000003</c:v>
                </c:pt>
                <c:pt idx="411">
                  <c:v>377</c:v>
                </c:pt>
                <c:pt idx="412">
                  <c:v>351</c:v>
                </c:pt>
                <c:pt idx="413">
                  <c:v>367.90000000000003</c:v>
                </c:pt>
                <c:pt idx="414">
                  <c:v>373.1</c:v>
                </c:pt>
                <c:pt idx="415">
                  <c:v>370.5</c:v>
                </c:pt>
                <c:pt idx="416">
                  <c:v>384.8</c:v>
                </c:pt>
                <c:pt idx="417">
                  <c:v>378.3</c:v>
                </c:pt>
                <c:pt idx="418">
                  <c:v>371.8</c:v>
                </c:pt>
                <c:pt idx="419">
                  <c:v>353.6</c:v>
                </c:pt>
                <c:pt idx="420">
                  <c:v>364</c:v>
                </c:pt>
                <c:pt idx="421">
                  <c:v>373.1</c:v>
                </c:pt>
                <c:pt idx="422">
                  <c:v>369.2</c:v>
                </c:pt>
                <c:pt idx="423">
                  <c:v>375.7</c:v>
                </c:pt>
                <c:pt idx="424">
                  <c:v>366.6</c:v>
                </c:pt>
                <c:pt idx="425">
                  <c:v>390</c:v>
                </c:pt>
                <c:pt idx="426">
                  <c:v>362.7</c:v>
                </c:pt>
                <c:pt idx="427">
                  <c:v>367.90000000000003</c:v>
                </c:pt>
                <c:pt idx="428">
                  <c:v>356.2</c:v>
                </c:pt>
                <c:pt idx="429">
                  <c:v>358.8</c:v>
                </c:pt>
                <c:pt idx="430">
                  <c:v>364</c:v>
                </c:pt>
                <c:pt idx="431">
                  <c:v>367.90000000000003</c:v>
                </c:pt>
                <c:pt idx="432">
                  <c:v>366.6</c:v>
                </c:pt>
                <c:pt idx="433">
                  <c:v>378.3</c:v>
                </c:pt>
                <c:pt idx="434">
                  <c:v>370.5</c:v>
                </c:pt>
                <c:pt idx="435">
                  <c:v>358.8</c:v>
                </c:pt>
                <c:pt idx="436">
                  <c:v>356.2</c:v>
                </c:pt>
                <c:pt idx="437">
                  <c:v>367.90000000000003</c:v>
                </c:pt>
                <c:pt idx="438">
                  <c:v>377</c:v>
                </c:pt>
                <c:pt idx="439">
                  <c:v>339.3</c:v>
                </c:pt>
                <c:pt idx="440">
                  <c:v>357.5</c:v>
                </c:pt>
                <c:pt idx="441">
                  <c:v>356.2</c:v>
                </c:pt>
                <c:pt idx="442">
                  <c:v>360.1</c:v>
                </c:pt>
                <c:pt idx="443">
                  <c:v>356.2</c:v>
                </c:pt>
                <c:pt idx="444">
                  <c:v>351</c:v>
                </c:pt>
                <c:pt idx="445">
                  <c:v>347.1</c:v>
                </c:pt>
                <c:pt idx="446">
                  <c:v>353.6</c:v>
                </c:pt>
                <c:pt idx="447">
                  <c:v>348.40000000000003</c:v>
                </c:pt>
                <c:pt idx="448">
                  <c:v>349.7</c:v>
                </c:pt>
                <c:pt idx="449">
                  <c:v>345.8</c:v>
                </c:pt>
                <c:pt idx="450">
                  <c:v>348.40000000000003</c:v>
                </c:pt>
                <c:pt idx="451">
                  <c:v>352.3</c:v>
                </c:pt>
                <c:pt idx="452">
                  <c:v>348.40000000000003</c:v>
                </c:pt>
                <c:pt idx="453">
                  <c:v>358.8</c:v>
                </c:pt>
                <c:pt idx="454">
                  <c:v>345.8</c:v>
                </c:pt>
                <c:pt idx="455">
                  <c:v>352.3</c:v>
                </c:pt>
                <c:pt idx="456">
                  <c:v>343.2</c:v>
                </c:pt>
                <c:pt idx="457">
                  <c:v>349.7</c:v>
                </c:pt>
                <c:pt idx="458">
                  <c:v>364</c:v>
                </c:pt>
                <c:pt idx="459">
                  <c:v>348.40000000000003</c:v>
                </c:pt>
                <c:pt idx="460">
                  <c:v>360.1</c:v>
                </c:pt>
                <c:pt idx="461">
                  <c:v>356.2</c:v>
                </c:pt>
                <c:pt idx="462">
                  <c:v>361.40000000000003</c:v>
                </c:pt>
                <c:pt idx="463">
                  <c:v>352.3</c:v>
                </c:pt>
                <c:pt idx="464">
                  <c:v>351</c:v>
                </c:pt>
                <c:pt idx="465">
                  <c:v>358.8</c:v>
                </c:pt>
                <c:pt idx="466">
                  <c:v>364</c:v>
                </c:pt>
                <c:pt idx="467">
                  <c:v>353.6</c:v>
                </c:pt>
                <c:pt idx="468">
                  <c:v>351</c:v>
                </c:pt>
                <c:pt idx="469">
                  <c:v>348.40000000000003</c:v>
                </c:pt>
                <c:pt idx="470">
                  <c:v>353.6</c:v>
                </c:pt>
                <c:pt idx="471">
                  <c:v>384.8</c:v>
                </c:pt>
                <c:pt idx="472">
                  <c:v>387.40000000000003</c:v>
                </c:pt>
                <c:pt idx="473">
                  <c:v>386.1</c:v>
                </c:pt>
                <c:pt idx="474">
                  <c:v>384.8</c:v>
                </c:pt>
                <c:pt idx="475">
                  <c:v>377</c:v>
                </c:pt>
                <c:pt idx="476">
                  <c:v>380.90000000000003</c:v>
                </c:pt>
                <c:pt idx="477">
                  <c:v>386.1</c:v>
                </c:pt>
                <c:pt idx="478">
                  <c:v>380.90000000000003</c:v>
                </c:pt>
                <c:pt idx="479">
                  <c:v>375.7</c:v>
                </c:pt>
                <c:pt idx="480">
                  <c:v>408.2</c:v>
                </c:pt>
                <c:pt idx="481">
                  <c:v>380.90000000000003</c:v>
                </c:pt>
                <c:pt idx="482">
                  <c:v>348.40000000000003</c:v>
                </c:pt>
                <c:pt idx="483">
                  <c:v>341.90000000000003</c:v>
                </c:pt>
                <c:pt idx="484">
                  <c:v>364</c:v>
                </c:pt>
                <c:pt idx="485">
                  <c:v>347.1</c:v>
                </c:pt>
                <c:pt idx="486">
                  <c:v>349.7</c:v>
                </c:pt>
                <c:pt idx="487">
                  <c:v>344.5</c:v>
                </c:pt>
                <c:pt idx="488">
                  <c:v>341.90000000000003</c:v>
                </c:pt>
                <c:pt idx="489">
                  <c:v>335.40000000000003</c:v>
                </c:pt>
                <c:pt idx="490">
                  <c:v>338</c:v>
                </c:pt>
                <c:pt idx="491">
                  <c:v>339.3</c:v>
                </c:pt>
                <c:pt idx="492">
                  <c:v>338</c:v>
                </c:pt>
                <c:pt idx="493">
                  <c:v>334.1</c:v>
                </c:pt>
                <c:pt idx="494">
                  <c:v>335.40000000000003</c:v>
                </c:pt>
                <c:pt idx="495">
                  <c:v>345.8</c:v>
                </c:pt>
                <c:pt idx="496">
                  <c:v>339.3</c:v>
                </c:pt>
                <c:pt idx="497">
                  <c:v>345.8</c:v>
                </c:pt>
                <c:pt idx="498">
                  <c:v>330.2</c:v>
                </c:pt>
                <c:pt idx="499">
                  <c:v>330.2</c:v>
                </c:pt>
                <c:pt idx="500">
                  <c:v>330.2</c:v>
                </c:pt>
                <c:pt idx="501">
                  <c:v>321.10000000000002</c:v>
                </c:pt>
                <c:pt idx="502">
                  <c:v>247</c:v>
                </c:pt>
                <c:pt idx="503">
                  <c:v>269.10000000000002</c:v>
                </c:pt>
                <c:pt idx="504">
                  <c:v>362.7</c:v>
                </c:pt>
                <c:pt idx="505">
                  <c:v>371.8</c:v>
                </c:pt>
                <c:pt idx="506">
                  <c:v>371.8</c:v>
                </c:pt>
                <c:pt idx="507">
                  <c:v>185.9</c:v>
                </c:pt>
                <c:pt idx="508">
                  <c:v>289.90000000000003</c:v>
                </c:pt>
                <c:pt idx="509">
                  <c:v>321.10000000000002</c:v>
                </c:pt>
                <c:pt idx="510">
                  <c:v>338</c:v>
                </c:pt>
                <c:pt idx="511">
                  <c:v>357.5</c:v>
                </c:pt>
                <c:pt idx="512">
                  <c:v>367.90000000000003</c:v>
                </c:pt>
                <c:pt idx="513">
                  <c:v>353.6</c:v>
                </c:pt>
                <c:pt idx="514">
                  <c:v>345.8</c:v>
                </c:pt>
                <c:pt idx="515">
                  <c:v>365.3</c:v>
                </c:pt>
                <c:pt idx="516">
                  <c:v>340.6</c:v>
                </c:pt>
                <c:pt idx="517">
                  <c:v>353.6</c:v>
                </c:pt>
                <c:pt idx="518">
                  <c:v>352.3</c:v>
                </c:pt>
                <c:pt idx="519">
                  <c:v>356.2</c:v>
                </c:pt>
                <c:pt idx="520">
                  <c:v>293.8</c:v>
                </c:pt>
                <c:pt idx="521">
                  <c:v>283.40000000000003</c:v>
                </c:pt>
                <c:pt idx="522">
                  <c:v>187.20000000000002</c:v>
                </c:pt>
                <c:pt idx="523">
                  <c:v>258.7</c:v>
                </c:pt>
                <c:pt idx="524">
                  <c:v>296.40000000000003</c:v>
                </c:pt>
                <c:pt idx="525">
                  <c:v>319.8</c:v>
                </c:pt>
                <c:pt idx="526">
                  <c:v>344.5</c:v>
                </c:pt>
                <c:pt idx="527">
                  <c:v>352.3</c:v>
                </c:pt>
                <c:pt idx="528">
                  <c:v>357.5</c:v>
                </c:pt>
                <c:pt idx="529">
                  <c:v>215.8</c:v>
                </c:pt>
                <c:pt idx="530">
                  <c:v>279.5</c:v>
                </c:pt>
                <c:pt idx="531">
                  <c:v>334.1</c:v>
                </c:pt>
                <c:pt idx="532">
                  <c:v>335.40000000000003</c:v>
                </c:pt>
                <c:pt idx="533">
                  <c:v>379.6</c:v>
                </c:pt>
                <c:pt idx="534">
                  <c:v>379.6</c:v>
                </c:pt>
                <c:pt idx="535">
                  <c:v>374.40000000000003</c:v>
                </c:pt>
                <c:pt idx="536" formatCode="General">
                  <c:v>374</c:v>
                </c:pt>
                <c:pt idx="537" formatCode="General">
                  <c:v>364</c:v>
                </c:pt>
                <c:pt idx="538">
                  <c:v>368</c:v>
                </c:pt>
                <c:pt idx="539">
                  <c:v>365</c:v>
                </c:pt>
                <c:pt idx="540">
                  <c:v>360</c:v>
                </c:pt>
                <c:pt idx="541">
                  <c:v>437</c:v>
                </c:pt>
                <c:pt idx="542">
                  <c:v>362</c:v>
                </c:pt>
                <c:pt idx="543">
                  <c:v>362</c:v>
                </c:pt>
                <c:pt idx="544">
                  <c:v>346</c:v>
                </c:pt>
                <c:pt idx="545">
                  <c:v>216</c:v>
                </c:pt>
                <c:pt idx="546">
                  <c:v>328</c:v>
                </c:pt>
                <c:pt idx="547">
                  <c:v>358</c:v>
                </c:pt>
                <c:pt idx="548">
                  <c:v>395</c:v>
                </c:pt>
                <c:pt idx="549">
                  <c:v>388</c:v>
                </c:pt>
                <c:pt idx="550">
                  <c:v>386</c:v>
                </c:pt>
                <c:pt idx="551">
                  <c:v>385</c:v>
                </c:pt>
                <c:pt idx="552">
                  <c:v>379</c:v>
                </c:pt>
                <c:pt idx="553">
                  <c:v>387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2CE-42D0-8724-F69BC5C5F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7072624"/>
        <c:axId val="477072296"/>
      </c:scatterChart>
      <c:valAx>
        <c:axId val="4770726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F800]dddd\,\ mmmm\ dd\,\ 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072296"/>
        <c:crosses val="autoZero"/>
        <c:crossBetween val="midCat"/>
      </c:valAx>
      <c:valAx>
        <c:axId val="477072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0726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Turbidity vs Time of Day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2.8868328958880141E-2"/>
                  <c:y val="-0.546863517060367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Otter!$B$481:$B$1094</c:f>
              <c:numCache>
                <c:formatCode>General</c:formatCode>
                <c:ptCount val="614"/>
                <c:pt idx="0">
                  <c:v>800</c:v>
                </c:pt>
                <c:pt idx="1">
                  <c:v>1332</c:v>
                </c:pt>
                <c:pt idx="2">
                  <c:v>748</c:v>
                </c:pt>
                <c:pt idx="3">
                  <c:v>800</c:v>
                </c:pt>
                <c:pt idx="4">
                  <c:v>1624</c:v>
                </c:pt>
                <c:pt idx="5">
                  <c:v>739</c:v>
                </c:pt>
                <c:pt idx="6">
                  <c:v>1141</c:v>
                </c:pt>
                <c:pt idx="7">
                  <c:v>747</c:v>
                </c:pt>
                <c:pt idx="8">
                  <c:v>730</c:v>
                </c:pt>
                <c:pt idx="9">
                  <c:v>1344</c:v>
                </c:pt>
                <c:pt idx="10">
                  <c:v>754</c:v>
                </c:pt>
                <c:pt idx="11">
                  <c:v>1148</c:v>
                </c:pt>
                <c:pt idx="12">
                  <c:v>747</c:v>
                </c:pt>
                <c:pt idx="13">
                  <c:v>1202</c:v>
                </c:pt>
                <c:pt idx="14">
                  <c:v>758</c:v>
                </c:pt>
                <c:pt idx="15">
                  <c:v>1345</c:v>
                </c:pt>
                <c:pt idx="16">
                  <c:v>748</c:v>
                </c:pt>
                <c:pt idx="17">
                  <c:v>1400</c:v>
                </c:pt>
                <c:pt idx="18">
                  <c:v>808</c:v>
                </c:pt>
                <c:pt idx="19">
                  <c:v>1257</c:v>
                </c:pt>
                <c:pt idx="20">
                  <c:v>748</c:v>
                </c:pt>
                <c:pt idx="21">
                  <c:v>1355</c:v>
                </c:pt>
                <c:pt idx="22">
                  <c:v>805</c:v>
                </c:pt>
                <c:pt idx="23">
                  <c:v>1254</c:v>
                </c:pt>
                <c:pt idx="24">
                  <c:v>749</c:v>
                </c:pt>
                <c:pt idx="25">
                  <c:v>801</c:v>
                </c:pt>
                <c:pt idx="26">
                  <c:v>1323</c:v>
                </c:pt>
                <c:pt idx="27">
                  <c:v>751</c:v>
                </c:pt>
                <c:pt idx="28">
                  <c:v>1522</c:v>
                </c:pt>
                <c:pt idx="29">
                  <c:v>748</c:v>
                </c:pt>
                <c:pt idx="30">
                  <c:v>1343</c:v>
                </c:pt>
                <c:pt idx="31">
                  <c:v>759</c:v>
                </c:pt>
                <c:pt idx="32">
                  <c:v>1720</c:v>
                </c:pt>
                <c:pt idx="33">
                  <c:v>742</c:v>
                </c:pt>
                <c:pt idx="34">
                  <c:v>1533</c:v>
                </c:pt>
                <c:pt idx="35">
                  <c:v>751</c:v>
                </c:pt>
                <c:pt idx="36">
                  <c:v>1340</c:v>
                </c:pt>
                <c:pt idx="37">
                  <c:v>810</c:v>
                </c:pt>
                <c:pt idx="38">
                  <c:v>1413</c:v>
                </c:pt>
                <c:pt idx="39">
                  <c:v>1420</c:v>
                </c:pt>
                <c:pt idx="40">
                  <c:v>1537</c:v>
                </c:pt>
                <c:pt idx="41">
                  <c:v>823</c:v>
                </c:pt>
                <c:pt idx="42">
                  <c:v>1239</c:v>
                </c:pt>
                <c:pt idx="43">
                  <c:v>1232</c:v>
                </c:pt>
                <c:pt idx="44">
                  <c:v>1432</c:v>
                </c:pt>
                <c:pt idx="45">
                  <c:v>1625</c:v>
                </c:pt>
                <c:pt idx="46">
                  <c:v>1200</c:v>
                </c:pt>
                <c:pt idx="47">
                  <c:v>947</c:v>
                </c:pt>
                <c:pt idx="48">
                  <c:v>1341</c:v>
                </c:pt>
                <c:pt idx="49">
                  <c:v>1200</c:v>
                </c:pt>
                <c:pt idx="50">
                  <c:v>747</c:v>
                </c:pt>
                <c:pt idx="51">
                  <c:v>1238</c:v>
                </c:pt>
                <c:pt idx="52">
                  <c:v>758</c:v>
                </c:pt>
                <c:pt idx="53">
                  <c:v>1221</c:v>
                </c:pt>
                <c:pt idx="54">
                  <c:v>722</c:v>
                </c:pt>
                <c:pt idx="55">
                  <c:v>1253</c:v>
                </c:pt>
                <c:pt idx="56">
                  <c:v>735</c:v>
                </c:pt>
                <c:pt idx="57">
                  <c:v>1402</c:v>
                </c:pt>
                <c:pt idx="58">
                  <c:v>1537</c:v>
                </c:pt>
                <c:pt idx="59">
                  <c:v>741</c:v>
                </c:pt>
                <c:pt idx="60">
                  <c:v>1120</c:v>
                </c:pt>
                <c:pt idx="61">
                  <c:v>751</c:v>
                </c:pt>
                <c:pt idx="62">
                  <c:v>1323</c:v>
                </c:pt>
                <c:pt idx="63">
                  <c:v>1355</c:v>
                </c:pt>
                <c:pt idx="64">
                  <c:v>1240</c:v>
                </c:pt>
                <c:pt idx="65">
                  <c:v>1338</c:v>
                </c:pt>
                <c:pt idx="66">
                  <c:v>1425</c:v>
                </c:pt>
                <c:pt idx="67">
                  <c:v>812</c:v>
                </c:pt>
                <c:pt idx="68">
                  <c:v>1351</c:v>
                </c:pt>
                <c:pt idx="69">
                  <c:v>1630</c:v>
                </c:pt>
                <c:pt idx="70">
                  <c:v>1425</c:v>
                </c:pt>
                <c:pt idx="71">
                  <c:v>1441</c:v>
                </c:pt>
                <c:pt idx="72">
                  <c:v>1205</c:v>
                </c:pt>
                <c:pt idx="73">
                  <c:v>1129</c:v>
                </c:pt>
                <c:pt idx="74">
                  <c:v>1200</c:v>
                </c:pt>
                <c:pt idx="75">
                  <c:v>818</c:v>
                </c:pt>
                <c:pt idx="76">
                  <c:v>1310</c:v>
                </c:pt>
                <c:pt idx="77">
                  <c:v>1455</c:v>
                </c:pt>
                <c:pt idx="78">
                  <c:v>1325</c:v>
                </c:pt>
                <c:pt idx="79">
                  <c:v>1451</c:v>
                </c:pt>
                <c:pt idx="80">
                  <c:v>1241</c:v>
                </c:pt>
                <c:pt idx="81">
                  <c:v>1014</c:v>
                </c:pt>
                <c:pt idx="82">
                  <c:v>1305</c:v>
                </c:pt>
                <c:pt idx="83">
                  <c:v>1415</c:v>
                </c:pt>
                <c:pt idx="84">
                  <c:v>1206</c:v>
                </c:pt>
                <c:pt idx="85">
                  <c:v>1435</c:v>
                </c:pt>
                <c:pt idx="86">
                  <c:v>1328</c:v>
                </c:pt>
                <c:pt idx="87">
                  <c:v>1521</c:v>
                </c:pt>
                <c:pt idx="88">
                  <c:v>1246</c:v>
                </c:pt>
                <c:pt idx="89">
                  <c:v>1217</c:v>
                </c:pt>
                <c:pt idx="90">
                  <c:v>1145</c:v>
                </c:pt>
                <c:pt idx="91">
                  <c:v>1556</c:v>
                </c:pt>
                <c:pt idx="92">
                  <c:v>1157</c:v>
                </c:pt>
                <c:pt idx="93">
                  <c:v>1200</c:v>
                </c:pt>
                <c:pt idx="94">
                  <c:v>906</c:v>
                </c:pt>
                <c:pt idx="95">
                  <c:v>1320</c:v>
                </c:pt>
                <c:pt idx="96">
                  <c:v>1208</c:v>
                </c:pt>
                <c:pt idx="97">
                  <c:v>1156</c:v>
                </c:pt>
                <c:pt idx="98">
                  <c:v>1408</c:v>
                </c:pt>
                <c:pt idx="99">
                  <c:v>1225</c:v>
                </c:pt>
                <c:pt idx="100">
                  <c:v>1249</c:v>
                </c:pt>
                <c:pt idx="101">
                  <c:v>1448</c:v>
                </c:pt>
                <c:pt idx="102">
                  <c:v>1333</c:v>
                </c:pt>
                <c:pt idx="103">
                  <c:v>1450</c:v>
                </c:pt>
                <c:pt idx="104">
                  <c:v>1134</c:v>
                </c:pt>
                <c:pt idx="105">
                  <c:v>1200</c:v>
                </c:pt>
                <c:pt idx="106">
                  <c:v>1202</c:v>
                </c:pt>
                <c:pt idx="107">
                  <c:v>1336</c:v>
                </c:pt>
                <c:pt idx="108">
                  <c:v>1321</c:v>
                </c:pt>
                <c:pt idx="109">
                  <c:v>1329</c:v>
                </c:pt>
                <c:pt idx="110">
                  <c:v>1249</c:v>
                </c:pt>
                <c:pt idx="111">
                  <c:v>1310</c:v>
                </c:pt>
                <c:pt idx="112">
                  <c:v>1120</c:v>
                </c:pt>
                <c:pt idx="113">
                  <c:v>1450</c:v>
                </c:pt>
                <c:pt idx="114">
                  <c:v>841</c:v>
                </c:pt>
                <c:pt idx="115">
                  <c:v>1415</c:v>
                </c:pt>
                <c:pt idx="116">
                  <c:v>1303</c:v>
                </c:pt>
                <c:pt idx="117">
                  <c:v>1227</c:v>
                </c:pt>
                <c:pt idx="118">
                  <c:v>1232</c:v>
                </c:pt>
                <c:pt idx="119">
                  <c:v>1455</c:v>
                </c:pt>
                <c:pt idx="120">
                  <c:v>1319</c:v>
                </c:pt>
                <c:pt idx="121">
                  <c:v>1245</c:v>
                </c:pt>
                <c:pt idx="122">
                  <c:v>1607</c:v>
                </c:pt>
                <c:pt idx="123">
                  <c:v>1215</c:v>
                </c:pt>
                <c:pt idx="124">
                  <c:v>1310</c:v>
                </c:pt>
                <c:pt idx="125">
                  <c:v>1348</c:v>
                </c:pt>
                <c:pt idx="126">
                  <c:v>1455</c:v>
                </c:pt>
                <c:pt idx="127">
                  <c:v>1203</c:v>
                </c:pt>
                <c:pt idx="128">
                  <c:v>1505</c:v>
                </c:pt>
                <c:pt idx="129">
                  <c:v>1120</c:v>
                </c:pt>
                <c:pt idx="130">
                  <c:v>1324</c:v>
                </c:pt>
                <c:pt idx="131">
                  <c:v>1640</c:v>
                </c:pt>
                <c:pt idx="132">
                  <c:v>1506</c:v>
                </c:pt>
                <c:pt idx="133">
                  <c:v>1236</c:v>
                </c:pt>
                <c:pt idx="134">
                  <c:v>1515</c:v>
                </c:pt>
                <c:pt idx="135">
                  <c:v>1202</c:v>
                </c:pt>
                <c:pt idx="136">
                  <c:v>1150</c:v>
                </c:pt>
                <c:pt idx="137">
                  <c:v>1155</c:v>
                </c:pt>
                <c:pt idx="138">
                  <c:v>1332</c:v>
                </c:pt>
                <c:pt idx="139">
                  <c:v>1312</c:v>
                </c:pt>
                <c:pt idx="140">
                  <c:v>1332</c:v>
                </c:pt>
                <c:pt idx="141">
                  <c:v>851</c:v>
                </c:pt>
                <c:pt idx="142">
                  <c:v>1431</c:v>
                </c:pt>
                <c:pt idx="143">
                  <c:v>1231</c:v>
                </c:pt>
                <c:pt idx="144">
                  <c:v>1310</c:v>
                </c:pt>
                <c:pt idx="145">
                  <c:v>1430</c:v>
                </c:pt>
                <c:pt idx="146">
                  <c:v>1128</c:v>
                </c:pt>
                <c:pt idx="147">
                  <c:v>1550</c:v>
                </c:pt>
                <c:pt idx="148">
                  <c:v>1455</c:v>
                </c:pt>
                <c:pt idx="149">
                  <c:v>1400</c:v>
                </c:pt>
                <c:pt idx="150">
                  <c:v>1310</c:v>
                </c:pt>
                <c:pt idx="151">
                  <c:v>838</c:v>
                </c:pt>
                <c:pt idx="152">
                  <c:v>1610</c:v>
                </c:pt>
                <c:pt idx="153">
                  <c:v>1305</c:v>
                </c:pt>
                <c:pt idx="154">
                  <c:v>1616</c:v>
                </c:pt>
                <c:pt idx="155">
                  <c:v>1906</c:v>
                </c:pt>
                <c:pt idx="156">
                  <c:v>1222</c:v>
                </c:pt>
                <c:pt idx="157">
                  <c:v>1508</c:v>
                </c:pt>
                <c:pt idx="158">
                  <c:v>1423</c:v>
                </c:pt>
                <c:pt idx="159">
                  <c:v>1230</c:v>
                </c:pt>
                <c:pt idx="160">
                  <c:v>1255</c:v>
                </c:pt>
                <c:pt idx="161">
                  <c:v>1045</c:v>
                </c:pt>
                <c:pt idx="162">
                  <c:v>1226</c:v>
                </c:pt>
                <c:pt idx="163">
                  <c:v>1452</c:v>
                </c:pt>
                <c:pt idx="164">
                  <c:v>1525</c:v>
                </c:pt>
                <c:pt idx="165">
                  <c:v>1345</c:v>
                </c:pt>
                <c:pt idx="166">
                  <c:v>1235</c:v>
                </c:pt>
                <c:pt idx="167">
                  <c:v>1405</c:v>
                </c:pt>
                <c:pt idx="168">
                  <c:v>1230</c:v>
                </c:pt>
                <c:pt idx="169">
                  <c:v>1330</c:v>
                </c:pt>
                <c:pt idx="170">
                  <c:v>1520</c:v>
                </c:pt>
                <c:pt idx="171">
                  <c:v>1652</c:v>
                </c:pt>
                <c:pt idx="172">
                  <c:v>715</c:v>
                </c:pt>
                <c:pt idx="173">
                  <c:v>1542</c:v>
                </c:pt>
                <c:pt idx="174">
                  <c:v>1502</c:v>
                </c:pt>
                <c:pt idx="175">
                  <c:v>1250</c:v>
                </c:pt>
                <c:pt idx="176">
                  <c:v>1022</c:v>
                </c:pt>
                <c:pt idx="177">
                  <c:v>1653</c:v>
                </c:pt>
                <c:pt idx="178">
                  <c:v>1306</c:v>
                </c:pt>
                <c:pt idx="179">
                  <c:v>1430</c:v>
                </c:pt>
                <c:pt idx="180">
                  <c:v>1310</c:v>
                </c:pt>
                <c:pt idx="181">
                  <c:v>1352</c:v>
                </c:pt>
                <c:pt idx="182">
                  <c:v>1152</c:v>
                </c:pt>
                <c:pt idx="183">
                  <c:v>1355</c:v>
                </c:pt>
                <c:pt idx="184">
                  <c:v>1224</c:v>
                </c:pt>
                <c:pt idx="185">
                  <c:v>1407</c:v>
                </c:pt>
                <c:pt idx="186">
                  <c:v>1248</c:v>
                </c:pt>
                <c:pt idx="187">
                  <c:v>1308</c:v>
                </c:pt>
                <c:pt idx="188">
                  <c:v>1230</c:v>
                </c:pt>
                <c:pt idx="189">
                  <c:v>1228</c:v>
                </c:pt>
                <c:pt idx="190">
                  <c:v>1409</c:v>
                </c:pt>
                <c:pt idx="191">
                  <c:v>1240</c:v>
                </c:pt>
                <c:pt idx="192">
                  <c:v>1435</c:v>
                </c:pt>
                <c:pt idx="193">
                  <c:v>1445</c:v>
                </c:pt>
                <c:pt idx="194">
                  <c:v>857</c:v>
                </c:pt>
                <c:pt idx="195">
                  <c:v>1321</c:v>
                </c:pt>
                <c:pt idx="196">
                  <c:v>1743</c:v>
                </c:pt>
                <c:pt idx="197">
                  <c:v>1404</c:v>
                </c:pt>
                <c:pt idx="198">
                  <c:v>1605</c:v>
                </c:pt>
                <c:pt idx="199">
                  <c:v>1526</c:v>
                </c:pt>
                <c:pt idx="200">
                  <c:v>1420</c:v>
                </c:pt>
                <c:pt idx="201">
                  <c:v>1436</c:v>
                </c:pt>
                <c:pt idx="202">
                  <c:v>1540</c:v>
                </c:pt>
                <c:pt idx="203">
                  <c:v>1420</c:v>
                </c:pt>
                <c:pt idx="204">
                  <c:v>1530</c:v>
                </c:pt>
                <c:pt idx="205">
                  <c:v>1138</c:v>
                </c:pt>
                <c:pt idx="206">
                  <c:v>1156</c:v>
                </c:pt>
                <c:pt idx="207">
                  <c:v>1439</c:v>
                </c:pt>
                <c:pt idx="208">
                  <c:v>1132</c:v>
                </c:pt>
                <c:pt idx="209">
                  <c:v>1626</c:v>
                </c:pt>
                <c:pt idx="210">
                  <c:v>1610</c:v>
                </c:pt>
                <c:pt idx="211">
                  <c:v>1417</c:v>
                </c:pt>
                <c:pt idx="212">
                  <c:v>1318</c:v>
                </c:pt>
                <c:pt idx="213">
                  <c:v>1251</c:v>
                </c:pt>
                <c:pt idx="214">
                  <c:v>1330</c:v>
                </c:pt>
                <c:pt idx="215">
                  <c:v>824</c:v>
                </c:pt>
                <c:pt idx="216">
                  <c:v>1550</c:v>
                </c:pt>
                <c:pt idx="217">
                  <c:v>1455</c:v>
                </c:pt>
                <c:pt idx="218">
                  <c:v>656</c:v>
                </c:pt>
                <c:pt idx="219">
                  <c:v>1213</c:v>
                </c:pt>
                <c:pt idx="220">
                  <c:v>1538</c:v>
                </c:pt>
                <c:pt idx="221">
                  <c:v>1615</c:v>
                </c:pt>
                <c:pt idx="222">
                  <c:v>1227</c:v>
                </c:pt>
                <c:pt idx="223">
                  <c:v>1237</c:v>
                </c:pt>
                <c:pt idx="224">
                  <c:v>1621</c:v>
                </c:pt>
                <c:pt idx="225">
                  <c:v>1457</c:v>
                </c:pt>
                <c:pt idx="226">
                  <c:v>1655</c:v>
                </c:pt>
                <c:pt idx="227">
                  <c:v>1300</c:v>
                </c:pt>
                <c:pt idx="228">
                  <c:v>1232</c:v>
                </c:pt>
              </c:numCache>
            </c:numRef>
          </c:xVal>
          <c:yVal>
            <c:numRef>
              <c:f>Otter!$T$481:$T$1094</c:f>
              <c:numCache>
                <c:formatCode>0.0</c:formatCode>
                <c:ptCount val="614"/>
                <c:pt idx="0">
                  <c:v>31.2</c:v>
                </c:pt>
                <c:pt idx="1">
                  <c:v>22.7</c:v>
                </c:pt>
                <c:pt idx="2">
                  <c:v>38.700000000000003</c:v>
                </c:pt>
                <c:pt idx="3">
                  <c:v>31.9</c:v>
                </c:pt>
                <c:pt idx="4">
                  <c:v>21.8</c:v>
                </c:pt>
                <c:pt idx="5">
                  <c:v>35.9</c:v>
                </c:pt>
                <c:pt idx="6">
                  <c:v>17.5</c:v>
                </c:pt>
                <c:pt idx="7">
                  <c:v>22.9</c:v>
                </c:pt>
                <c:pt idx="8">
                  <c:v>32.6</c:v>
                </c:pt>
                <c:pt idx="9">
                  <c:v>14.9</c:v>
                </c:pt>
                <c:pt idx="10">
                  <c:v>33.799999999999997</c:v>
                </c:pt>
                <c:pt idx="11">
                  <c:v>17.100000000000001</c:v>
                </c:pt>
                <c:pt idx="12">
                  <c:v>27.5</c:v>
                </c:pt>
                <c:pt idx="13">
                  <c:v>19</c:v>
                </c:pt>
                <c:pt idx="14">
                  <c:v>25.6</c:v>
                </c:pt>
                <c:pt idx="15">
                  <c:v>15.5</c:v>
                </c:pt>
                <c:pt idx="16">
                  <c:v>28.8</c:v>
                </c:pt>
                <c:pt idx="17">
                  <c:v>14.6</c:v>
                </c:pt>
                <c:pt idx="18">
                  <c:v>30</c:v>
                </c:pt>
                <c:pt idx="19">
                  <c:v>21</c:v>
                </c:pt>
                <c:pt idx="20">
                  <c:v>28.6</c:v>
                </c:pt>
                <c:pt idx="21">
                  <c:v>18.7</c:v>
                </c:pt>
                <c:pt idx="22">
                  <c:v>27.5</c:v>
                </c:pt>
                <c:pt idx="23">
                  <c:v>15.2</c:v>
                </c:pt>
                <c:pt idx="24">
                  <c:v>25.3</c:v>
                </c:pt>
                <c:pt idx="25">
                  <c:v>39.9</c:v>
                </c:pt>
                <c:pt idx="26">
                  <c:v>21.3</c:v>
                </c:pt>
                <c:pt idx="27">
                  <c:v>34.299999999999997</c:v>
                </c:pt>
                <c:pt idx="28">
                  <c:v>17.399999999999999</c:v>
                </c:pt>
                <c:pt idx="29">
                  <c:v>31</c:v>
                </c:pt>
                <c:pt idx="30">
                  <c:v>14.5</c:v>
                </c:pt>
                <c:pt idx="31">
                  <c:v>39.5</c:v>
                </c:pt>
                <c:pt idx="32">
                  <c:v>20</c:v>
                </c:pt>
                <c:pt idx="33">
                  <c:v>31.1</c:v>
                </c:pt>
                <c:pt idx="34">
                  <c:v>16.5</c:v>
                </c:pt>
                <c:pt idx="35">
                  <c:v>33.299999999999997</c:v>
                </c:pt>
                <c:pt idx="36">
                  <c:v>11.7</c:v>
                </c:pt>
                <c:pt idx="37">
                  <c:v>31.6</c:v>
                </c:pt>
                <c:pt idx="38">
                  <c:v>15.6</c:v>
                </c:pt>
                <c:pt idx="39">
                  <c:v>14.1</c:v>
                </c:pt>
                <c:pt idx="40">
                  <c:v>19.8</c:v>
                </c:pt>
                <c:pt idx="41">
                  <c:v>28.9</c:v>
                </c:pt>
                <c:pt idx="42">
                  <c:v>15.6</c:v>
                </c:pt>
                <c:pt idx="43">
                  <c:v>13.4</c:v>
                </c:pt>
                <c:pt idx="44">
                  <c:v>14.8</c:v>
                </c:pt>
                <c:pt idx="45">
                  <c:v>12.7</c:v>
                </c:pt>
                <c:pt idx="46">
                  <c:v>16.2</c:v>
                </c:pt>
                <c:pt idx="47">
                  <c:v>19.8</c:v>
                </c:pt>
                <c:pt idx="48">
                  <c:v>13.3</c:v>
                </c:pt>
                <c:pt idx="49">
                  <c:v>15.8</c:v>
                </c:pt>
                <c:pt idx="50">
                  <c:v>22.8</c:v>
                </c:pt>
                <c:pt idx="51">
                  <c:v>12.1</c:v>
                </c:pt>
                <c:pt idx="52">
                  <c:v>22.4</c:v>
                </c:pt>
                <c:pt idx="53">
                  <c:v>13.6</c:v>
                </c:pt>
                <c:pt idx="54">
                  <c:v>26.4</c:v>
                </c:pt>
                <c:pt idx="55">
                  <c:v>13.4</c:v>
                </c:pt>
                <c:pt idx="56">
                  <c:v>30.2</c:v>
                </c:pt>
                <c:pt idx="57">
                  <c:v>10.6</c:v>
                </c:pt>
                <c:pt idx="58">
                  <c:v>8.5399999999999991</c:v>
                </c:pt>
                <c:pt idx="59">
                  <c:v>23.5</c:v>
                </c:pt>
                <c:pt idx="60">
                  <c:v>12.5</c:v>
                </c:pt>
                <c:pt idx="61">
                  <c:v>25.6</c:v>
                </c:pt>
                <c:pt idx="62">
                  <c:v>10.7</c:v>
                </c:pt>
                <c:pt idx="63">
                  <c:v>9.06</c:v>
                </c:pt>
                <c:pt idx="64">
                  <c:v>10.1</c:v>
                </c:pt>
                <c:pt idx="65">
                  <c:v>8.61</c:v>
                </c:pt>
                <c:pt idx="66">
                  <c:v>9.67</c:v>
                </c:pt>
                <c:pt idx="67">
                  <c:v>20.100000000000001</c:v>
                </c:pt>
                <c:pt idx="68">
                  <c:v>12.4</c:v>
                </c:pt>
                <c:pt idx="69">
                  <c:v>8.52</c:v>
                </c:pt>
                <c:pt idx="70">
                  <c:v>10.9</c:v>
                </c:pt>
                <c:pt idx="71">
                  <c:v>7.63</c:v>
                </c:pt>
                <c:pt idx="72">
                  <c:v>9.0500000000000007</c:v>
                </c:pt>
                <c:pt idx="73">
                  <c:v>13.7</c:v>
                </c:pt>
                <c:pt idx="74">
                  <c:v>8.81</c:v>
                </c:pt>
                <c:pt idx="75">
                  <c:v>11.8</c:v>
                </c:pt>
                <c:pt idx="76">
                  <c:v>7.18</c:v>
                </c:pt>
                <c:pt idx="77">
                  <c:v>8.91</c:v>
                </c:pt>
                <c:pt idx="78">
                  <c:v>8.0399999999999991</c:v>
                </c:pt>
                <c:pt idx="79">
                  <c:v>5.9</c:v>
                </c:pt>
                <c:pt idx="80">
                  <c:v>9.2799999999999994</c:v>
                </c:pt>
                <c:pt idx="81">
                  <c:v>7.38</c:v>
                </c:pt>
                <c:pt idx="82">
                  <c:v>7.69</c:v>
                </c:pt>
                <c:pt idx="83">
                  <c:v>10</c:v>
                </c:pt>
                <c:pt idx="84">
                  <c:v>12.6</c:v>
                </c:pt>
                <c:pt idx="85">
                  <c:v>6.27</c:v>
                </c:pt>
                <c:pt idx="86">
                  <c:v>7.45</c:v>
                </c:pt>
                <c:pt idx="87">
                  <c:v>6.93</c:v>
                </c:pt>
                <c:pt idx="88">
                  <c:v>8.7100000000000009</c:v>
                </c:pt>
                <c:pt idx="89">
                  <c:v>9.93</c:v>
                </c:pt>
                <c:pt idx="90">
                  <c:v>11.1</c:v>
                </c:pt>
                <c:pt idx="91">
                  <c:v>7.84</c:v>
                </c:pt>
                <c:pt idx="92">
                  <c:v>8.5</c:v>
                </c:pt>
                <c:pt idx="93">
                  <c:v>8.85</c:v>
                </c:pt>
                <c:pt idx="94">
                  <c:v>11.3</c:v>
                </c:pt>
                <c:pt idx="95">
                  <c:v>9.91</c:v>
                </c:pt>
                <c:pt idx="96">
                  <c:v>8.15</c:v>
                </c:pt>
                <c:pt idx="97">
                  <c:v>7.22</c:v>
                </c:pt>
                <c:pt idx="98">
                  <c:v>9.09</c:v>
                </c:pt>
                <c:pt idx="99">
                  <c:v>9.4499999999999993</c:v>
                </c:pt>
                <c:pt idx="100">
                  <c:v>11.5</c:v>
                </c:pt>
                <c:pt idx="101">
                  <c:v>15.9</c:v>
                </c:pt>
                <c:pt idx="102">
                  <c:v>10.7</c:v>
                </c:pt>
                <c:pt idx="103">
                  <c:v>13</c:v>
                </c:pt>
                <c:pt idx="104">
                  <c:v>16.100000000000001</c:v>
                </c:pt>
                <c:pt idx="105">
                  <c:v>11.1</c:v>
                </c:pt>
                <c:pt idx="106">
                  <c:v>11.3</c:v>
                </c:pt>
                <c:pt idx="107">
                  <c:v>10.1</c:v>
                </c:pt>
                <c:pt idx="108">
                  <c:v>9.52</c:v>
                </c:pt>
                <c:pt idx="109">
                  <c:v>7.65</c:v>
                </c:pt>
                <c:pt idx="110">
                  <c:v>5.82</c:v>
                </c:pt>
                <c:pt idx="111">
                  <c:v>10.7</c:v>
                </c:pt>
                <c:pt idx="112">
                  <c:v>9.99</c:v>
                </c:pt>
                <c:pt idx="113">
                  <c:v>7.09</c:v>
                </c:pt>
                <c:pt idx="114">
                  <c:v>8.49</c:v>
                </c:pt>
                <c:pt idx="115">
                  <c:v>5.55</c:v>
                </c:pt>
                <c:pt idx="116">
                  <c:v>5.45</c:v>
                </c:pt>
                <c:pt idx="117">
                  <c:v>5.41</c:v>
                </c:pt>
                <c:pt idx="118" formatCode="0.00">
                  <c:v>4.58</c:v>
                </c:pt>
                <c:pt idx="119" formatCode="0.00">
                  <c:v>4.26</c:v>
                </c:pt>
                <c:pt idx="120" formatCode="0.00">
                  <c:v>5.05</c:v>
                </c:pt>
                <c:pt idx="121" formatCode="0.00">
                  <c:v>6.18</c:v>
                </c:pt>
                <c:pt idx="122" formatCode="0.00">
                  <c:v>4.6399999999999997</c:v>
                </c:pt>
                <c:pt idx="123" formatCode="0.00">
                  <c:v>7.69</c:v>
                </c:pt>
                <c:pt idx="124" formatCode="0.00">
                  <c:v>5.66</c:v>
                </c:pt>
                <c:pt idx="125" formatCode="0.00">
                  <c:v>5.79</c:v>
                </c:pt>
                <c:pt idx="126" formatCode="0.00">
                  <c:v>4.03</c:v>
                </c:pt>
                <c:pt idx="127" formatCode="0.00">
                  <c:v>4.7</c:v>
                </c:pt>
                <c:pt idx="128" formatCode="0.00">
                  <c:v>5.42</c:v>
                </c:pt>
                <c:pt idx="129" formatCode="0.00">
                  <c:v>9.64</c:v>
                </c:pt>
                <c:pt idx="130" formatCode="0.00">
                  <c:v>5.65</c:v>
                </c:pt>
                <c:pt idx="131" formatCode="0.00">
                  <c:v>4.54</c:v>
                </c:pt>
                <c:pt idx="132" formatCode="0.00">
                  <c:v>4.7</c:v>
                </c:pt>
                <c:pt idx="133" formatCode="0.00">
                  <c:v>3.77</c:v>
                </c:pt>
                <c:pt idx="134" formatCode="0.00">
                  <c:v>4.5199999999999996</c:v>
                </c:pt>
                <c:pt idx="135">
                  <c:v>8.34</c:v>
                </c:pt>
                <c:pt idx="136">
                  <c:v>21.7</c:v>
                </c:pt>
                <c:pt idx="137">
                  <c:v>21.4</c:v>
                </c:pt>
                <c:pt idx="138">
                  <c:v>10.8</c:v>
                </c:pt>
                <c:pt idx="139">
                  <c:v>18.600000000000001</c:v>
                </c:pt>
                <c:pt idx="140">
                  <c:v>16.3</c:v>
                </c:pt>
                <c:pt idx="141">
                  <c:v>19.399999999999999</c:v>
                </c:pt>
                <c:pt idx="142">
                  <c:v>12.8</c:v>
                </c:pt>
                <c:pt idx="143">
                  <c:v>19.600000000000001</c:v>
                </c:pt>
                <c:pt idx="144">
                  <c:v>20.5</c:v>
                </c:pt>
                <c:pt idx="145">
                  <c:v>38</c:v>
                </c:pt>
                <c:pt idx="146">
                  <c:v>21.7</c:v>
                </c:pt>
                <c:pt idx="147">
                  <c:v>37.799999999999997</c:v>
                </c:pt>
                <c:pt idx="148">
                  <c:v>9.89</c:v>
                </c:pt>
                <c:pt idx="149">
                  <c:v>11.8</c:v>
                </c:pt>
                <c:pt idx="150">
                  <c:v>12</c:v>
                </c:pt>
                <c:pt idx="151">
                  <c:v>18.899999999999999</c:v>
                </c:pt>
                <c:pt idx="152">
                  <c:v>14.1</c:v>
                </c:pt>
                <c:pt idx="153">
                  <c:v>10</c:v>
                </c:pt>
                <c:pt idx="154">
                  <c:v>15</c:v>
                </c:pt>
                <c:pt idx="155">
                  <c:v>23.4</c:v>
                </c:pt>
                <c:pt idx="156">
                  <c:v>9.61</c:v>
                </c:pt>
                <c:pt idx="157">
                  <c:v>26.1</c:v>
                </c:pt>
                <c:pt idx="158">
                  <c:v>20.5</c:v>
                </c:pt>
                <c:pt idx="159">
                  <c:v>21.4</c:v>
                </c:pt>
                <c:pt idx="160">
                  <c:v>25.2</c:v>
                </c:pt>
                <c:pt idx="161">
                  <c:v>23.6</c:v>
                </c:pt>
                <c:pt idx="162">
                  <c:v>32.200000000000003</c:v>
                </c:pt>
                <c:pt idx="163">
                  <c:v>29.9</c:v>
                </c:pt>
                <c:pt idx="164">
                  <c:v>31.9</c:v>
                </c:pt>
                <c:pt idx="165">
                  <c:v>32.4</c:v>
                </c:pt>
                <c:pt idx="166">
                  <c:v>28.3</c:v>
                </c:pt>
                <c:pt idx="167" formatCode="General">
                  <c:v>24.4</c:v>
                </c:pt>
                <c:pt idx="168" formatCode="General">
                  <c:v>30.5</c:v>
                </c:pt>
                <c:pt idx="169" formatCode="General">
                  <c:v>39.1</c:v>
                </c:pt>
                <c:pt idx="170" formatCode="General">
                  <c:v>30.3</c:v>
                </c:pt>
                <c:pt idx="171" formatCode="General">
                  <c:v>21.2</c:v>
                </c:pt>
                <c:pt idx="172" formatCode="General">
                  <c:v>26</c:v>
                </c:pt>
                <c:pt idx="173" formatCode="General">
                  <c:v>26.3</c:v>
                </c:pt>
                <c:pt idx="174">
                  <c:v>21</c:v>
                </c:pt>
                <c:pt idx="175">
                  <c:v>25.7</c:v>
                </c:pt>
                <c:pt idx="176">
                  <c:v>132</c:v>
                </c:pt>
                <c:pt idx="177">
                  <c:v>228</c:v>
                </c:pt>
                <c:pt idx="178">
                  <c:v>152</c:v>
                </c:pt>
                <c:pt idx="179">
                  <c:v>127</c:v>
                </c:pt>
                <c:pt idx="180">
                  <c:v>127</c:v>
                </c:pt>
                <c:pt idx="181">
                  <c:v>148</c:v>
                </c:pt>
                <c:pt idx="182">
                  <c:v>2800</c:v>
                </c:pt>
                <c:pt idx="183">
                  <c:v>894</c:v>
                </c:pt>
                <c:pt idx="184" formatCode="General">
                  <c:v>528</c:v>
                </c:pt>
                <c:pt idx="185">
                  <c:v>296</c:v>
                </c:pt>
                <c:pt idx="186">
                  <c:v>274</c:v>
                </c:pt>
                <c:pt idx="187">
                  <c:v>247</c:v>
                </c:pt>
                <c:pt idx="188">
                  <c:v>239</c:v>
                </c:pt>
                <c:pt idx="189">
                  <c:v>155</c:v>
                </c:pt>
                <c:pt idx="190">
                  <c:v>189</c:v>
                </c:pt>
                <c:pt idx="191">
                  <c:v>197</c:v>
                </c:pt>
                <c:pt idx="192">
                  <c:v>103</c:v>
                </c:pt>
                <c:pt idx="193">
                  <c:v>172</c:v>
                </c:pt>
                <c:pt idx="194">
                  <c:v>104</c:v>
                </c:pt>
                <c:pt idx="195">
                  <c:v>489</c:v>
                </c:pt>
                <c:pt idx="196">
                  <c:v>817</c:v>
                </c:pt>
                <c:pt idx="197">
                  <c:v>3720</c:v>
                </c:pt>
                <c:pt idx="198">
                  <c:v>870</c:v>
                </c:pt>
                <c:pt idx="199">
                  <c:v>539</c:v>
                </c:pt>
                <c:pt idx="200">
                  <c:v>446</c:v>
                </c:pt>
                <c:pt idx="201">
                  <c:v>321</c:v>
                </c:pt>
                <c:pt idx="202">
                  <c:v>258</c:v>
                </c:pt>
                <c:pt idx="203">
                  <c:v>384</c:v>
                </c:pt>
                <c:pt idx="204">
                  <c:v>828</c:v>
                </c:pt>
                <c:pt idx="205">
                  <c:v>402</c:v>
                </c:pt>
                <c:pt idx="206">
                  <c:v>294</c:v>
                </c:pt>
                <c:pt idx="207">
                  <c:v>235</c:v>
                </c:pt>
                <c:pt idx="208">
                  <c:v>188</c:v>
                </c:pt>
                <c:pt idx="209">
                  <c:v>155</c:v>
                </c:pt>
                <c:pt idx="210">
                  <c:v>136</c:v>
                </c:pt>
                <c:pt idx="211">
                  <c:v>131</c:v>
                </c:pt>
                <c:pt idx="212">
                  <c:v>88</c:v>
                </c:pt>
                <c:pt idx="213">
                  <c:v>82.1</c:v>
                </c:pt>
                <c:pt idx="214">
                  <c:v>67.099999999999994</c:v>
                </c:pt>
                <c:pt idx="215">
                  <c:v>67.5</c:v>
                </c:pt>
                <c:pt idx="216">
                  <c:v>27.8</c:v>
                </c:pt>
                <c:pt idx="217">
                  <c:v>40.4</c:v>
                </c:pt>
                <c:pt idx="218">
                  <c:v>46.7</c:v>
                </c:pt>
                <c:pt idx="219">
                  <c:v>117</c:v>
                </c:pt>
                <c:pt idx="220">
                  <c:v>668</c:v>
                </c:pt>
                <c:pt idx="221">
                  <c:v>118</c:v>
                </c:pt>
                <c:pt idx="222">
                  <c:v>87.5</c:v>
                </c:pt>
                <c:pt idx="223">
                  <c:v>71.7</c:v>
                </c:pt>
                <c:pt idx="224">
                  <c:v>60.5</c:v>
                </c:pt>
                <c:pt idx="225">
                  <c:v>56.8</c:v>
                </c:pt>
                <c:pt idx="226">
                  <c:v>54.7</c:v>
                </c:pt>
                <c:pt idx="227">
                  <c:v>53.4</c:v>
                </c:pt>
                <c:pt idx="228">
                  <c:v>43.2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C4A-4662-84A9-13574B0B0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753272"/>
        <c:axId val="203752944"/>
      </c:scatterChart>
      <c:valAx>
        <c:axId val="203753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(24-hour Clock)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752944"/>
        <c:crosses val="autoZero"/>
        <c:crossBetween val="midCat"/>
      </c:valAx>
      <c:valAx>
        <c:axId val="203752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Turbidity - NTU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753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3" Type="http://schemas.openxmlformats.org/officeDocument/2006/relationships/image" Target="../media/image2.png"/><Relationship Id="rId7" Type="http://schemas.openxmlformats.org/officeDocument/2006/relationships/chart" Target="../charts/chart10.xml"/><Relationship Id="rId12" Type="http://schemas.openxmlformats.org/officeDocument/2006/relationships/chart" Target="../charts/chart15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9.xml"/><Relationship Id="rId11" Type="http://schemas.openxmlformats.org/officeDocument/2006/relationships/chart" Target="../charts/chart14.xml"/><Relationship Id="rId5" Type="http://schemas.openxmlformats.org/officeDocument/2006/relationships/chart" Target="../charts/chart8.xml"/><Relationship Id="rId10" Type="http://schemas.openxmlformats.org/officeDocument/2006/relationships/chart" Target="../charts/chart13.xml"/><Relationship Id="rId4" Type="http://schemas.openxmlformats.org/officeDocument/2006/relationships/chart" Target="../charts/chart7.xml"/><Relationship Id="rId9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9525</xdr:rowOff>
    </xdr:from>
    <xdr:to>
      <xdr:col>1</xdr:col>
      <xdr:colOff>57151</xdr:colOff>
      <xdr:row>5</xdr:row>
      <xdr:rowOff>161060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CBC6EE3-5A8A-45BF-82E6-38E0A759A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9525"/>
          <a:ext cx="1809751" cy="115166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0.41808</cdr:x>
      <cdr:y>0.10069</cdr:y>
    </cdr:from>
    <cdr:to>
      <cdr:x>0.59527</cdr:x>
      <cdr:y>0.18403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7B3210C-A3D7-473C-A46D-69747B8CCDDA}"/>
            </a:ext>
          </a:extLst>
        </cdr:cNvPr>
        <cdr:cNvSpPr txBox="1"/>
      </cdr:nvSpPr>
      <cdr:spPr>
        <a:xfrm xmlns:a="http://schemas.openxmlformats.org/drawingml/2006/main">
          <a:off x="2695971" y="304985"/>
          <a:ext cx="1142605" cy="2524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10/1/17 - Today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0.62191</cdr:x>
      <cdr:y>0.01455</cdr:y>
    </cdr:from>
    <cdr:to>
      <cdr:x>0.78549</cdr:x>
      <cdr:y>0.06111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C765531-96A9-4849-8BBE-FE4E6E679E99}"/>
            </a:ext>
          </a:extLst>
        </cdr:cNvPr>
        <cdr:cNvSpPr txBox="1"/>
      </cdr:nvSpPr>
      <cdr:spPr>
        <a:xfrm xmlns:a="http://schemas.openxmlformats.org/drawingml/2006/main">
          <a:off x="7677150" y="71438"/>
          <a:ext cx="201930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Effect of Stormwater on TDS?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33336</xdr:colOff>
      <xdr:row>25</xdr:row>
      <xdr:rowOff>85725</xdr:rowOff>
    </xdr:from>
    <xdr:to>
      <xdr:col>14</xdr:col>
      <xdr:colOff>57149</xdr:colOff>
      <xdr:row>39</xdr:row>
      <xdr:rowOff>161925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D10A5F2-82E9-421A-B4ED-8132B9D0A3B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76206</xdr:colOff>
      <xdr:row>29</xdr:row>
      <xdr:rowOff>47625</xdr:rowOff>
    </xdr:from>
    <xdr:to>
      <xdr:col>15</xdr:col>
      <xdr:colOff>514350</xdr:colOff>
      <xdr:row>43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B6DBA45-A1C5-4CB0-87AA-325A0D0254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38105</xdr:colOff>
      <xdr:row>29</xdr:row>
      <xdr:rowOff>71437</xdr:rowOff>
    </xdr:from>
    <xdr:to>
      <xdr:col>23</xdr:col>
      <xdr:colOff>1266824</xdr:colOff>
      <xdr:row>43</xdr:row>
      <xdr:rowOff>147637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CB99617-9112-42BA-9B15-AB60230E96C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19056</xdr:colOff>
      <xdr:row>25</xdr:row>
      <xdr:rowOff>161925</xdr:rowOff>
    </xdr:from>
    <xdr:to>
      <xdr:col>16</xdr:col>
      <xdr:colOff>247650</xdr:colOff>
      <xdr:row>40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28A0AA2-B187-419E-987A-68E8B8CC6B2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31</xdr:row>
      <xdr:rowOff>123825</xdr:rowOff>
    </xdr:from>
    <xdr:to>
      <xdr:col>15</xdr:col>
      <xdr:colOff>495300</xdr:colOff>
      <xdr:row>46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4A41CC6-6C2D-41C6-9529-6E1D7A71A67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1314450</xdr:colOff>
      <xdr:row>24</xdr:row>
      <xdr:rowOff>47625</xdr:rowOff>
    </xdr:from>
    <xdr:to>
      <xdr:col>16</xdr:col>
      <xdr:colOff>419100</xdr:colOff>
      <xdr:row>38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A6F9F66-007F-421A-9F9B-CA4F082681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24</xdr:row>
      <xdr:rowOff>123825</xdr:rowOff>
    </xdr:from>
    <xdr:to>
      <xdr:col>12</xdr:col>
      <xdr:colOff>38100</xdr:colOff>
      <xdr:row>39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C0D1CE1-32A3-4E8F-97B2-F37A345C68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76205</xdr:colOff>
      <xdr:row>24</xdr:row>
      <xdr:rowOff>109537</xdr:rowOff>
    </xdr:from>
    <xdr:to>
      <xdr:col>22</xdr:col>
      <xdr:colOff>238124</xdr:colOff>
      <xdr:row>38</xdr:row>
      <xdr:rowOff>185737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59E4D90-8F78-4FFC-AD57-41E71461361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19056</xdr:colOff>
      <xdr:row>27</xdr:row>
      <xdr:rowOff>9525</xdr:rowOff>
    </xdr:from>
    <xdr:to>
      <xdr:col>15</xdr:col>
      <xdr:colOff>285750</xdr:colOff>
      <xdr:row>41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BCB5D43-257D-4910-895C-62B14469D1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114306</xdr:colOff>
      <xdr:row>19</xdr:row>
      <xdr:rowOff>85725</xdr:rowOff>
    </xdr:from>
    <xdr:to>
      <xdr:col>17</xdr:col>
      <xdr:colOff>495300</xdr:colOff>
      <xdr:row>33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F745173-D6FD-4024-90CA-0D78CE3751D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1828800</xdr:colOff>
      <xdr:row>36</xdr:row>
      <xdr:rowOff>85725</xdr:rowOff>
    </xdr:from>
    <xdr:to>
      <xdr:col>14</xdr:col>
      <xdr:colOff>38100</xdr:colOff>
      <xdr:row>50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793DD1-B367-404F-ADFB-B2F80FEB732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17</xdr:row>
      <xdr:rowOff>9525</xdr:rowOff>
    </xdr:from>
    <xdr:to>
      <xdr:col>16</xdr:col>
      <xdr:colOff>247650</xdr:colOff>
      <xdr:row>31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DE9EE0-7503-45A5-B569-D8B3408CAA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19</xdr:row>
      <xdr:rowOff>104775</xdr:rowOff>
    </xdr:from>
    <xdr:to>
      <xdr:col>17</xdr:col>
      <xdr:colOff>152400</xdr:colOff>
      <xdr:row>33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222872B-D31D-46BE-A4B2-073F04899E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419100</xdr:colOff>
      <xdr:row>36</xdr:row>
      <xdr:rowOff>104775</xdr:rowOff>
    </xdr:from>
    <xdr:to>
      <xdr:col>11</xdr:col>
      <xdr:colOff>0</xdr:colOff>
      <xdr:row>50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B9736F3-3E2D-455E-886E-9AD83CEB2AA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38100</xdr:colOff>
      <xdr:row>36</xdr:row>
      <xdr:rowOff>104775</xdr:rowOff>
    </xdr:from>
    <xdr:to>
      <xdr:col>16</xdr:col>
      <xdr:colOff>476250</xdr:colOff>
      <xdr:row>50</xdr:row>
      <xdr:rowOff>180975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3FA1915-A6C2-4E99-AD61-361A55DD7BE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57150</xdr:colOff>
      <xdr:row>51</xdr:row>
      <xdr:rowOff>47625</xdr:rowOff>
    </xdr:from>
    <xdr:to>
      <xdr:col>4</xdr:col>
      <xdr:colOff>361950</xdr:colOff>
      <xdr:row>65</xdr:row>
      <xdr:rowOff>123825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D88719F-A5D1-4A14-B239-CAFD9ABC88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419100</xdr:colOff>
      <xdr:row>51</xdr:row>
      <xdr:rowOff>47625</xdr:rowOff>
    </xdr:from>
    <xdr:to>
      <xdr:col>11</xdr:col>
      <xdr:colOff>0</xdr:colOff>
      <xdr:row>65</xdr:row>
      <xdr:rowOff>123825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5174B73-C9B4-4C71-A245-839B73E5EC8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19050</xdr:colOff>
      <xdr:row>36</xdr:row>
      <xdr:rowOff>104775</xdr:rowOff>
    </xdr:from>
    <xdr:to>
      <xdr:col>4</xdr:col>
      <xdr:colOff>323850</xdr:colOff>
      <xdr:row>50</xdr:row>
      <xdr:rowOff>180975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1540F95-A1FC-44BB-AB64-3BDD17B619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571505</xdr:colOff>
      <xdr:row>27</xdr:row>
      <xdr:rowOff>47625</xdr:rowOff>
    </xdr:from>
    <xdr:to>
      <xdr:col>13</xdr:col>
      <xdr:colOff>581025</xdr:colOff>
      <xdr:row>41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4EC9E5D-75AC-4F53-99A1-5DB6A6D961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223836</xdr:colOff>
      <xdr:row>29</xdr:row>
      <xdr:rowOff>28575</xdr:rowOff>
    </xdr:from>
    <xdr:to>
      <xdr:col>14</xdr:col>
      <xdr:colOff>533400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7FDD283-467C-4A80-B60C-3FAF8FB68AF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19055</xdr:colOff>
      <xdr:row>23</xdr:row>
      <xdr:rowOff>28575</xdr:rowOff>
    </xdr:from>
    <xdr:to>
      <xdr:col>16</xdr:col>
      <xdr:colOff>85725</xdr:colOff>
      <xdr:row>37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9FCECF7-612D-4C0D-BFFF-BF90C96B15D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609600</xdr:colOff>
      <xdr:row>718</xdr:row>
      <xdr:rowOff>9525</xdr:rowOff>
    </xdr:from>
    <xdr:to>
      <xdr:col>10</xdr:col>
      <xdr:colOff>571500</xdr:colOff>
      <xdr:row>732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8991ED4-2D70-40FA-9AE2-075B1580942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19050</xdr:colOff>
      <xdr:row>718</xdr:row>
      <xdr:rowOff>9525</xdr:rowOff>
    </xdr:from>
    <xdr:to>
      <xdr:col>24</xdr:col>
      <xdr:colOff>1790694</xdr:colOff>
      <xdr:row>732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CAD200D-14DA-4D27-8493-874629BBFE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18</xdr:col>
      <xdr:colOff>390525</xdr:colOff>
      <xdr:row>0</xdr:row>
      <xdr:rowOff>0</xdr:rowOff>
    </xdr:from>
    <xdr:to>
      <xdr:col>21</xdr:col>
      <xdr:colOff>84692</xdr:colOff>
      <xdr:row>5</xdr:row>
      <xdr:rowOff>23155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F9D7A95-36E2-4E76-A6EF-FF9528D8C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01725" y="0"/>
          <a:ext cx="1637267" cy="1051855"/>
        </a:xfrm>
        <a:prstGeom prst="rect">
          <a:avLst/>
        </a:prstGeom>
      </xdr:spPr>
    </xdr:pic>
    <xdr:clientData/>
  </xdr:twoCellAnchor>
  <xdr:twoCellAnchor>
    <xdr:from>
      <xdr:col>0</xdr:col>
      <xdr:colOff>857256</xdr:colOff>
      <xdr:row>733</xdr:row>
      <xdr:rowOff>171450</xdr:rowOff>
    </xdr:from>
    <xdr:to>
      <xdr:col>10</xdr:col>
      <xdr:colOff>295275</xdr:colOff>
      <xdr:row>758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DB8A3D3-C084-45F1-BFDD-6451D54855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1457326</xdr:colOff>
      <xdr:row>759</xdr:row>
      <xdr:rowOff>142875</xdr:rowOff>
    </xdr:from>
    <xdr:to>
      <xdr:col>24</xdr:col>
      <xdr:colOff>1438275</xdr:colOff>
      <xdr:row>785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570866C-1565-4722-9E77-05329B7EBF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1409699</xdr:colOff>
      <xdr:row>785</xdr:row>
      <xdr:rowOff>123824</xdr:rowOff>
    </xdr:from>
    <xdr:to>
      <xdr:col>10</xdr:col>
      <xdr:colOff>257174</xdr:colOff>
      <xdr:row>801</xdr:row>
      <xdr:rowOff>95249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6E16BB1-FE08-4ADE-BEB3-2B9EA12C14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371475</xdr:colOff>
      <xdr:row>785</xdr:row>
      <xdr:rowOff>114301</xdr:rowOff>
    </xdr:from>
    <xdr:to>
      <xdr:col>20</xdr:col>
      <xdr:colOff>600075</xdr:colOff>
      <xdr:row>801</xdr:row>
      <xdr:rowOff>133351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4783114-615C-474A-AB36-25C948B9CFC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1414462</xdr:colOff>
      <xdr:row>801</xdr:row>
      <xdr:rowOff>180974</xdr:rowOff>
    </xdr:from>
    <xdr:to>
      <xdr:col>10</xdr:col>
      <xdr:colOff>266700</xdr:colOff>
      <xdr:row>817</xdr:row>
      <xdr:rowOff>171450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869E6E3-8D8D-4F5C-8719-B896D82803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285749</xdr:colOff>
      <xdr:row>802</xdr:row>
      <xdr:rowOff>0</xdr:rowOff>
    </xdr:from>
    <xdr:to>
      <xdr:col>20</xdr:col>
      <xdr:colOff>638174</xdr:colOff>
      <xdr:row>817</xdr:row>
      <xdr:rowOff>171450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998F0155-B23F-46EA-99BC-446E688EA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1414461</xdr:colOff>
      <xdr:row>818</xdr:row>
      <xdr:rowOff>66675</xdr:rowOff>
    </xdr:from>
    <xdr:to>
      <xdr:col>20</xdr:col>
      <xdr:colOff>638175</xdr:colOff>
      <xdr:row>832</xdr:row>
      <xdr:rowOff>142875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1492747-9046-4291-A066-5766689C7BF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1533524</xdr:colOff>
      <xdr:row>833</xdr:row>
      <xdr:rowOff>57150</xdr:rowOff>
    </xdr:from>
    <xdr:to>
      <xdr:col>20</xdr:col>
      <xdr:colOff>628650</xdr:colOff>
      <xdr:row>854</xdr:row>
      <xdr:rowOff>85725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0469354-8456-4C3E-833C-FFF69B7C7F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352425</xdr:colOff>
      <xdr:row>733</xdr:row>
      <xdr:rowOff>147637</xdr:rowOff>
    </xdr:from>
    <xdr:to>
      <xdr:col>26</xdr:col>
      <xdr:colOff>752475</xdr:colOff>
      <xdr:row>759</xdr:row>
      <xdr:rowOff>104775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C3ED577-6BE1-4EAB-9CF0-8826209853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0.22807</cdr:x>
      <cdr:y>0.41847</cdr:y>
    </cdr:from>
    <cdr:to>
      <cdr:x>0.32601</cdr:x>
      <cdr:y>0.54813</cdr:y>
    </cdr:to>
    <cdr:grpSp>
      <cdr:nvGrpSpPr>
        <cdr:cNvPr id="3" name="Group 2">
          <a:extLst xmlns:a="http://schemas.openxmlformats.org/drawingml/2006/main">
            <a:ext uri="{FF2B5EF4-FFF2-40B4-BE49-F238E27FC236}">
              <a16:creationId xmlns:a16="http://schemas.microsoft.com/office/drawing/2014/main" id="{52FE40AE-0D8D-4165-8BAA-3BA296F7253C}"/>
            </a:ext>
          </a:extLst>
        </cdr:cNvPr>
        <cdr:cNvGrpSpPr/>
      </cdr:nvGrpSpPr>
      <cdr:grpSpPr>
        <a:xfrm xmlns:a="http://schemas.openxmlformats.org/drawingml/2006/main">
          <a:off x="3999327" y="2028837"/>
          <a:ext cx="1717429" cy="628621"/>
          <a:chOff x="7320724" y="1571694"/>
          <a:chExt cx="1501819" cy="628617"/>
        </a:xfrm>
      </cdr:grpSpPr>
      <cdr:sp macro="" textlink="">
        <cdr:nvSpPr>
          <cdr:cNvPr id="2" name="TextBox 1">
            <a:extLst xmlns:a="http://schemas.openxmlformats.org/drawingml/2006/main">
              <a:ext uri="{FF2B5EF4-FFF2-40B4-BE49-F238E27FC236}">
                <a16:creationId xmlns:a16="http://schemas.microsoft.com/office/drawing/2014/main" id="{EBC48C10-4C49-40E7-9AD6-99CB79877557}"/>
              </a:ext>
            </a:extLst>
          </cdr:cNvPr>
          <cdr:cNvSpPr txBox="1"/>
        </cdr:nvSpPr>
        <cdr:spPr>
          <a:xfrm xmlns:a="http://schemas.openxmlformats.org/drawingml/2006/main">
            <a:off x="7856102" y="1937441"/>
            <a:ext cx="842672" cy="26287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en-US" sz="1100"/>
              <a:t>Monsoons</a:t>
            </a:r>
          </a:p>
        </cdr:txBody>
      </cdr:sp>
      <cdr:cxnSp macro="">
        <cdr:nvCxnSpPr>
          <cdr:cNvPr id="4" name="Straight Arrow Connector 3">
            <a:extLst xmlns:a="http://schemas.openxmlformats.org/drawingml/2006/main">
              <a:ext uri="{FF2B5EF4-FFF2-40B4-BE49-F238E27FC236}">
                <a16:creationId xmlns:a16="http://schemas.microsoft.com/office/drawing/2014/main" id="{5BEC9F96-5ED2-4C51-B37B-15B1F77B17BA}"/>
              </a:ext>
            </a:extLst>
          </cdr:cNvPr>
          <cdr:cNvCxnSpPr/>
        </cdr:nvCxnSpPr>
        <cdr:spPr>
          <a:xfrm xmlns:a="http://schemas.openxmlformats.org/drawingml/2006/main" flipV="1">
            <a:off x="8562896" y="1571694"/>
            <a:ext cx="259647" cy="457143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tailEnd type="triangle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8" name="Straight Arrow Connector 7">
            <a:extLst xmlns:a="http://schemas.openxmlformats.org/drawingml/2006/main">
              <a:ext uri="{FF2B5EF4-FFF2-40B4-BE49-F238E27FC236}">
                <a16:creationId xmlns:a16="http://schemas.microsoft.com/office/drawing/2014/main" id="{4959260D-4E04-4B76-B1F8-4507062B1A14}"/>
              </a:ext>
            </a:extLst>
          </cdr:cNvPr>
          <cdr:cNvCxnSpPr/>
        </cdr:nvCxnSpPr>
        <cdr:spPr>
          <a:xfrm xmlns:a="http://schemas.openxmlformats.org/drawingml/2006/main" flipH="1" flipV="1">
            <a:off x="7320724" y="1628845"/>
            <a:ext cx="537365" cy="399992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tailEnd type="triangle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  <cdr:relSizeAnchor xmlns:cdr="http://schemas.openxmlformats.org/drawingml/2006/chartDrawing">
    <cdr:from>
      <cdr:x>0.79377</cdr:x>
      <cdr:y>0.51343</cdr:y>
    </cdr:from>
    <cdr:to>
      <cdr:x>0.8691</cdr:x>
      <cdr:y>0.67452</cdr:y>
    </cdr:to>
    <cdr:grpSp>
      <cdr:nvGrpSpPr>
        <cdr:cNvPr id="6" name="Group 5">
          <a:extLst xmlns:a="http://schemas.openxmlformats.org/drawingml/2006/main">
            <a:ext uri="{FF2B5EF4-FFF2-40B4-BE49-F238E27FC236}">
              <a16:creationId xmlns:a16="http://schemas.microsoft.com/office/drawing/2014/main" id="{B246C6A7-A0A2-46A5-8235-0CDB85FC002D}"/>
            </a:ext>
          </a:extLst>
        </cdr:cNvPr>
        <cdr:cNvGrpSpPr/>
      </cdr:nvGrpSpPr>
      <cdr:grpSpPr>
        <a:xfrm xmlns:a="http://schemas.openxmlformats.org/drawingml/2006/main">
          <a:off x="13919173" y="2489224"/>
          <a:ext cx="1320951" cy="781001"/>
          <a:chOff x="12127940" y="2438365"/>
          <a:chExt cx="1155067" cy="781009"/>
        </a:xfrm>
      </cdr:grpSpPr>
      <cdr:sp macro="" textlink="">
        <cdr:nvSpPr>
          <cdr:cNvPr id="7" name="TextBox 2">
            <a:extLst xmlns:a="http://schemas.openxmlformats.org/drawingml/2006/main">
              <a:ext uri="{FF2B5EF4-FFF2-40B4-BE49-F238E27FC236}">
                <a16:creationId xmlns:a16="http://schemas.microsoft.com/office/drawing/2014/main" id="{DB5E0740-9825-42CF-A0FB-E94814ADB00D}"/>
              </a:ext>
            </a:extLst>
          </cdr:cNvPr>
          <cdr:cNvSpPr txBox="1"/>
        </cdr:nvSpPr>
        <cdr:spPr>
          <a:xfrm xmlns:a="http://schemas.openxmlformats.org/drawingml/2006/main">
            <a:off x="12546127" y="2956506"/>
            <a:ext cx="736880" cy="262868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1100"/>
              <a:t>Monsoons</a:t>
            </a:r>
          </a:p>
        </cdr:txBody>
      </cdr:sp>
      <cdr:cxnSp macro="">
        <cdr:nvCxnSpPr>
          <cdr:cNvPr id="9" name="Straight Arrow Connector 8">
            <a:extLst xmlns:a="http://schemas.openxmlformats.org/drawingml/2006/main">
              <a:ext uri="{FF2B5EF4-FFF2-40B4-BE49-F238E27FC236}">
                <a16:creationId xmlns:a16="http://schemas.microsoft.com/office/drawing/2014/main" id="{4C3DE72A-87D3-446E-B9BA-98187C562B48}"/>
              </a:ext>
            </a:extLst>
          </cdr:cNvPr>
          <cdr:cNvCxnSpPr/>
        </cdr:nvCxnSpPr>
        <cdr:spPr>
          <a:xfrm xmlns:a="http://schemas.openxmlformats.org/drawingml/2006/main" flipV="1">
            <a:off x="13047573" y="2438365"/>
            <a:ext cx="227050" cy="457139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tailEnd type="triangle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10" name="Straight Arrow Connector 9">
            <a:extLst xmlns:a="http://schemas.openxmlformats.org/drawingml/2006/main">
              <a:ext uri="{FF2B5EF4-FFF2-40B4-BE49-F238E27FC236}">
                <a16:creationId xmlns:a16="http://schemas.microsoft.com/office/drawing/2014/main" id="{CC9081C0-E8FD-4790-BF0F-0D94FB461E15}"/>
              </a:ext>
            </a:extLst>
          </cdr:cNvPr>
          <cdr:cNvCxnSpPr/>
        </cdr:nvCxnSpPr>
        <cdr:spPr>
          <a:xfrm xmlns:a="http://schemas.openxmlformats.org/drawingml/2006/main" flipH="1" flipV="1">
            <a:off x="12127940" y="2590765"/>
            <a:ext cx="469903" cy="399989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tailEnd type="triangle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0.41771</cdr:x>
      <cdr:y>0.08807</cdr:y>
    </cdr:from>
    <cdr:to>
      <cdr:x>0.59613</cdr:x>
      <cdr:y>0.17141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B73B880-6CE0-4451-A223-4AE405333909}"/>
            </a:ext>
          </a:extLst>
        </cdr:cNvPr>
        <cdr:cNvSpPr txBox="1"/>
      </cdr:nvSpPr>
      <cdr:spPr>
        <a:xfrm xmlns:a="http://schemas.openxmlformats.org/drawingml/2006/main">
          <a:off x="3083490" y="265926"/>
          <a:ext cx="1317061" cy="2516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October 1-Present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0.43348</cdr:x>
      <cdr:y>0.09375</cdr:y>
    </cdr:from>
    <cdr:to>
      <cdr:x>0.57963</cdr:x>
      <cdr:y>0.18403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A3C9717-3429-4043-8219-5D07FDCD8CEB}"/>
            </a:ext>
          </a:extLst>
        </cdr:cNvPr>
        <cdr:cNvSpPr txBox="1"/>
      </cdr:nvSpPr>
      <cdr:spPr>
        <a:xfrm xmlns:a="http://schemas.openxmlformats.org/drawingml/2006/main">
          <a:off x="3201934" y="261640"/>
          <a:ext cx="1079554" cy="251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10/1/17</a:t>
          </a:r>
          <a:r>
            <a:rPr lang="en-US" sz="1100" baseline="0"/>
            <a:t> - today</a:t>
          </a:r>
          <a:endParaRPr lang="en-US" sz="1100"/>
        </a:p>
      </cdr:txBody>
    </cdr:sp>
  </cdr:relSizeAnchor>
</c:userShape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Monthly_report_04-2017" connectionId="5" xr16:uid="{00000000-0016-0000-0000-000000000000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Monthly_report_03-2017" connectionId="1" xr16:uid="{00000000-0016-0000-0000-000003000000}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Monthly_report_04-2017_1" connectionId="6" xr16:uid="{00000000-0016-0000-0000-000002000000}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Monthly_report_03-2017_1" connectionId="2" xr16:uid="{00000000-0016-0000-0000-000001000000}" autoFormatId="16" applyNumberFormats="0" applyBorderFormats="0" applyFontFormats="0" applyPatternFormats="0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Monthly_report_04-2017_1" connectionId="7" xr16:uid="{00000000-0016-0000-0500-000005000000}" autoFormatId="16" applyNumberFormats="0" applyBorderFormats="0" applyFontFormats="0" applyPatternFormats="0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Monthly_report_03-2017" connectionId="4" xr16:uid="{00000000-0016-0000-0500-000004000000}" autoFormatId="16" applyNumberFormats="0" applyBorderFormats="0" applyFontFormats="0" applyPatternFormats="0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Monthly_report_04-2017" connectionId="8" xr16:uid="{00000000-0016-0000-0500-000007000000}" autoFormatId="16" applyNumberFormats="0" applyBorderFormats="0" applyFontFormats="0" applyPatternFormats="0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Monthly_report_03-2017_1" connectionId="3" xr16:uid="{00000000-0016-0000-0500-000006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4.xml"/><Relationship Id="rId3" Type="http://schemas.openxmlformats.org/officeDocument/2006/relationships/printerSettings" Target="../printerSettings/printerSettings1.bin"/><Relationship Id="rId7" Type="http://schemas.openxmlformats.org/officeDocument/2006/relationships/queryTable" Target="../queryTables/queryTable3.xml"/><Relationship Id="rId2" Type="http://schemas.openxmlformats.org/officeDocument/2006/relationships/hyperlink" Target="mailto:data@verderiverinstitute.org" TargetMode="External"/><Relationship Id="rId1" Type="http://schemas.openxmlformats.org/officeDocument/2006/relationships/hyperlink" Target="http://www.verderiverinstitute.org/" TargetMode="External"/><Relationship Id="rId6" Type="http://schemas.openxmlformats.org/officeDocument/2006/relationships/queryTable" Target="../queryTables/queryTable2.xml"/><Relationship Id="rId5" Type="http://schemas.openxmlformats.org/officeDocument/2006/relationships/queryTable" Target="../queryTables/queryTable1.xm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5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Relationship Id="rId6" Type="http://schemas.openxmlformats.org/officeDocument/2006/relationships/queryTable" Target="../queryTables/queryTable8.xml"/><Relationship Id="rId5" Type="http://schemas.openxmlformats.org/officeDocument/2006/relationships/queryTable" Target="../queryTables/queryTable7.xml"/><Relationship Id="rId4" Type="http://schemas.openxmlformats.org/officeDocument/2006/relationships/queryTable" Target="../queryTables/query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X1522"/>
  <sheetViews>
    <sheetView tabSelected="1" zoomScaleNormal="100" workbookViewId="0">
      <pane xSplit="1" ySplit="15" topLeftCell="B1332" activePane="bottomRight" state="frozen"/>
      <selection pane="topRight" activeCell="B1" sqref="B1"/>
      <selection pane="bottomLeft" activeCell="A8" sqref="A8"/>
      <selection pane="bottomRight" activeCell="R1334" sqref="R1334"/>
    </sheetView>
  </sheetViews>
  <sheetFormatPr defaultRowHeight="15" x14ac:dyDescent="0.25"/>
  <cols>
    <col min="1" max="1" width="30.85546875" style="153" customWidth="1"/>
    <col min="2" max="4" width="10.85546875" style="153" customWidth="1"/>
    <col min="5" max="5" width="11.28515625" style="153" customWidth="1"/>
    <col min="6" max="6" width="10.28515625" style="153" customWidth="1"/>
    <col min="7" max="7" width="26.85546875" style="153" customWidth="1"/>
    <col min="8" max="8" width="9.28515625" style="153" customWidth="1"/>
    <col min="9" max="9" width="9.5703125" style="153" customWidth="1"/>
    <col min="10" max="10" width="9.140625" style="153" customWidth="1"/>
    <col min="11" max="11" width="8.85546875" style="153" customWidth="1"/>
    <col min="12" max="12" width="6.85546875" style="153" customWidth="1"/>
    <col min="13" max="13" width="7.42578125" style="153" customWidth="1"/>
    <col min="14" max="14" width="10.28515625" style="153" customWidth="1"/>
    <col min="15" max="16" width="8.85546875" style="153" customWidth="1"/>
    <col min="17" max="17" width="9" style="153" customWidth="1"/>
    <col min="18" max="18" width="29.42578125" style="153" customWidth="1"/>
    <col min="19" max="19" width="9.140625" style="153" customWidth="1"/>
    <col min="20" max="20" width="63.7109375" style="153" customWidth="1"/>
    <col min="21" max="21" width="10.28515625" style="153" customWidth="1"/>
    <col min="22" max="23" width="9.140625" style="153"/>
    <col min="24" max="24" width="23.140625" style="153" customWidth="1"/>
    <col min="25" max="16384" width="9.140625" style="153"/>
  </cols>
  <sheetData>
    <row r="1" spans="1:32" ht="18.75" x14ac:dyDescent="0.3">
      <c r="A1" s="153">
        <v>33</v>
      </c>
      <c r="B1" s="154" t="s">
        <v>789</v>
      </c>
      <c r="C1" s="154"/>
    </row>
    <row r="2" spans="1:32" x14ac:dyDescent="0.25">
      <c r="B2" s="155" t="s">
        <v>790</v>
      </c>
      <c r="C2" s="155"/>
      <c r="L2" s="157" t="s">
        <v>669</v>
      </c>
    </row>
    <row r="3" spans="1:32" x14ac:dyDescent="0.25">
      <c r="B3" s="155" t="s">
        <v>791</v>
      </c>
      <c r="C3" s="155"/>
    </row>
    <row r="4" spans="1:32" x14ac:dyDescent="0.25">
      <c r="B4" s="153" t="s">
        <v>863</v>
      </c>
    </row>
    <row r="5" spans="1:32" x14ac:dyDescent="0.25">
      <c r="L5" s="157"/>
      <c r="M5" s="157"/>
      <c r="N5" s="157"/>
    </row>
    <row r="6" spans="1:32" x14ac:dyDescent="0.25">
      <c r="M6" s="157"/>
      <c r="N6" s="157"/>
    </row>
    <row r="7" spans="1:32" ht="21" x14ac:dyDescent="0.35">
      <c r="A7" s="156" t="s">
        <v>716</v>
      </c>
      <c r="B7" s="156"/>
      <c r="C7" s="156"/>
      <c r="L7" s="157"/>
      <c r="M7" s="157"/>
      <c r="N7" s="157"/>
      <c r="R7" s="157"/>
      <c r="S7" s="157"/>
      <c r="T7" s="157"/>
      <c r="AF7" s="160"/>
    </row>
    <row r="8" spans="1:32" ht="18.75" x14ac:dyDescent="0.3">
      <c r="A8" s="161" t="s">
        <v>195</v>
      </c>
      <c r="B8" s="162">
        <f>AVERAGE(L668:L687,L644:L666,L576:L642,L526:L574,L186:L524,L688:L700,L702,L703:L734,L736:L775,L777:L1076)</f>
        <v>9.0010955710955596</v>
      </c>
      <c r="C8" s="162"/>
      <c r="E8" s="158" t="s">
        <v>448</v>
      </c>
      <c r="F8" s="157"/>
      <c r="G8" s="157"/>
      <c r="H8" s="157"/>
      <c r="I8" s="159" t="s">
        <v>545</v>
      </c>
      <c r="J8" s="157"/>
      <c r="K8" s="157"/>
      <c r="L8" s="157"/>
      <c r="M8" s="157"/>
      <c r="N8" s="157"/>
      <c r="R8" s="157"/>
      <c r="S8" s="157"/>
      <c r="T8" s="211" t="s">
        <v>954</v>
      </c>
      <c r="AF8" s="160"/>
    </row>
    <row r="9" spans="1:32" x14ac:dyDescent="0.25">
      <c r="A9" s="161" t="s">
        <v>196</v>
      </c>
      <c r="B9" s="162">
        <f>AVERAGE(M668:M700,M644:M666,M576:M642,M526:M574,M191:M524,M702:M734,M736:M775,M777:M1030)</f>
        <v>7.7685006195786865</v>
      </c>
      <c r="C9" s="162"/>
      <c r="E9" s="159" t="s">
        <v>123</v>
      </c>
      <c r="F9" s="163">
        <v>235</v>
      </c>
      <c r="G9" s="164" t="s">
        <v>500</v>
      </c>
      <c r="H9" s="165"/>
      <c r="I9" s="153" t="s">
        <v>542</v>
      </c>
      <c r="J9" s="157">
        <v>5.45</v>
      </c>
      <c r="K9" s="157"/>
      <c r="L9" s="157"/>
      <c r="M9" s="157"/>
      <c r="N9" s="157"/>
      <c r="R9" s="157"/>
      <c r="S9" s="157"/>
      <c r="T9" s="211" t="s">
        <v>955</v>
      </c>
      <c r="AF9" s="160"/>
    </row>
    <row r="10" spans="1:32" ht="21" x14ac:dyDescent="0.35">
      <c r="A10" s="161" t="s">
        <v>197</v>
      </c>
      <c r="B10" s="167">
        <f>AVERAGE(O191:O1326)</f>
        <v>357.4998199819982</v>
      </c>
      <c r="C10" s="167"/>
      <c r="D10" s="156"/>
      <c r="E10" s="159" t="s">
        <v>121</v>
      </c>
      <c r="F10" s="163" t="s">
        <v>447</v>
      </c>
      <c r="G10" s="164" t="s">
        <v>454</v>
      </c>
      <c r="H10" s="166"/>
      <c r="I10" s="157" t="s">
        <v>543</v>
      </c>
      <c r="J10" s="157">
        <v>55.7</v>
      </c>
      <c r="K10" s="157"/>
      <c r="N10" s="157"/>
      <c r="O10" s="6" t="s">
        <v>1146</v>
      </c>
      <c r="P10" s="157"/>
      <c r="Q10" s="157"/>
      <c r="R10" s="157"/>
      <c r="S10" s="157"/>
      <c r="T10" s="211" t="s">
        <v>956</v>
      </c>
      <c r="AF10" s="160"/>
    </row>
    <row r="11" spans="1:32" x14ac:dyDescent="0.25">
      <c r="A11" s="161" t="s">
        <v>198</v>
      </c>
      <c r="B11" s="168">
        <f>AVERAGE(Q17:Q1716)</f>
        <v>507.68247776090249</v>
      </c>
      <c r="C11" s="168"/>
      <c r="D11" s="157"/>
      <c r="E11" s="159" t="s">
        <v>120</v>
      </c>
      <c r="F11" s="163">
        <v>6</v>
      </c>
      <c r="G11" s="157"/>
      <c r="H11" s="157"/>
      <c r="I11" s="157" t="s">
        <v>544</v>
      </c>
      <c r="J11" s="157">
        <v>596</v>
      </c>
      <c r="K11" s="157"/>
      <c r="N11" s="157"/>
      <c r="O11" s="6" t="s">
        <v>1143</v>
      </c>
      <c r="P11" s="157"/>
      <c r="Q11" s="157"/>
      <c r="R11" s="157"/>
      <c r="S11" s="157"/>
      <c r="T11" s="212" t="s">
        <v>957</v>
      </c>
      <c r="U11" s="157"/>
      <c r="V11" s="157"/>
      <c r="W11" s="157"/>
      <c r="X11" s="157"/>
      <c r="Y11" s="157"/>
      <c r="Z11" s="157"/>
      <c r="AA11" s="157"/>
      <c r="AB11" s="157"/>
      <c r="AC11" s="157"/>
      <c r="AD11" s="157"/>
      <c r="AE11" s="157"/>
      <c r="AF11" s="170"/>
    </row>
    <row r="12" spans="1:32" x14ac:dyDescent="0.25">
      <c r="A12" s="51" t="s">
        <v>1079</v>
      </c>
      <c r="B12" s="221">
        <f>MEDIAN(Q17:Q1717)</f>
        <v>100.6</v>
      </c>
      <c r="C12" s="221"/>
      <c r="D12" s="223"/>
      <c r="E12" s="159" t="s">
        <v>122</v>
      </c>
      <c r="F12" s="163">
        <v>500</v>
      </c>
      <c r="G12" s="157"/>
      <c r="L12" s="157"/>
      <c r="M12" s="157"/>
      <c r="N12" s="157"/>
      <c r="O12" s="6" t="s">
        <v>1144</v>
      </c>
      <c r="P12" s="157"/>
      <c r="Q12" s="157"/>
      <c r="R12" s="157"/>
      <c r="S12" s="157"/>
      <c r="T12" s="157"/>
      <c r="U12" s="157"/>
      <c r="V12" s="157"/>
      <c r="W12" s="157"/>
      <c r="X12" s="157"/>
      <c r="Y12" s="157"/>
      <c r="Z12" s="157"/>
      <c r="AA12" s="157"/>
      <c r="AB12" s="157"/>
      <c r="AC12" s="157"/>
      <c r="AD12" s="157"/>
      <c r="AE12" s="157"/>
      <c r="AF12" s="170"/>
    </row>
    <row r="13" spans="1:32" x14ac:dyDescent="0.25">
      <c r="A13" s="169" t="s">
        <v>868</v>
      </c>
      <c r="B13" s="162">
        <f>AVERAGE(P680:P1716)</f>
        <v>118.1754447852761</v>
      </c>
      <c r="C13" s="162"/>
      <c r="D13" s="223"/>
      <c r="E13" s="255" t="s">
        <v>1538</v>
      </c>
      <c r="F13" s="256">
        <v>0.1</v>
      </c>
      <c r="G13" s="159"/>
      <c r="H13" s="163"/>
      <c r="I13" s="157"/>
      <c r="J13" s="157"/>
      <c r="K13" s="157"/>
      <c r="L13" s="157"/>
      <c r="M13" s="157"/>
      <c r="N13" s="157"/>
      <c r="O13" s="228" t="s">
        <v>1145</v>
      </c>
      <c r="P13" s="157"/>
      <c r="Q13" s="157"/>
      <c r="R13" s="213"/>
      <c r="S13" s="6" t="s">
        <v>1476</v>
      </c>
      <c r="T13" s="157"/>
      <c r="U13" s="157"/>
      <c r="V13" s="157"/>
      <c r="W13" s="157"/>
      <c r="X13" s="157"/>
      <c r="Y13" s="157"/>
      <c r="Z13" s="157"/>
      <c r="AA13" s="157"/>
      <c r="AB13" s="157"/>
      <c r="AC13" s="157"/>
      <c r="AD13" s="157"/>
      <c r="AE13" s="157"/>
      <c r="AF13" s="170"/>
    </row>
    <row r="14" spans="1:32" x14ac:dyDescent="0.25">
      <c r="A14" s="51" t="s">
        <v>1080</v>
      </c>
      <c r="B14" s="162">
        <f>MEDIAN(P680:P1716)</f>
        <v>21.25</v>
      </c>
      <c r="C14" s="162"/>
      <c r="D14" s="223"/>
      <c r="E14" s="171" t="s">
        <v>183</v>
      </c>
      <c r="F14" s="171" t="s">
        <v>184</v>
      </c>
      <c r="G14" s="157"/>
      <c r="H14" s="171" t="s">
        <v>40</v>
      </c>
      <c r="I14" s="171" t="s">
        <v>40</v>
      </c>
      <c r="J14" s="171" t="s">
        <v>30</v>
      </c>
      <c r="K14" s="171" t="s">
        <v>30</v>
      </c>
      <c r="L14" s="171" t="s">
        <v>120</v>
      </c>
      <c r="M14" s="157"/>
      <c r="N14" s="157"/>
      <c r="O14" s="172" t="s">
        <v>122</v>
      </c>
      <c r="P14" s="172" t="s">
        <v>540</v>
      </c>
      <c r="Q14" s="172" t="s">
        <v>123</v>
      </c>
      <c r="R14" s="20"/>
      <c r="S14" s="20" t="s">
        <v>1477</v>
      </c>
      <c r="T14" s="157"/>
      <c r="AF14" s="160"/>
    </row>
    <row r="15" spans="1:32" x14ac:dyDescent="0.25">
      <c r="A15" s="173" t="s">
        <v>0</v>
      </c>
      <c r="B15" s="171" t="s">
        <v>1</v>
      </c>
      <c r="C15" s="6" t="s">
        <v>1473</v>
      </c>
      <c r="D15" s="171" t="s">
        <v>169</v>
      </c>
      <c r="E15" s="171" t="s">
        <v>185</v>
      </c>
      <c r="F15" s="171" t="s">
        <v>185</v>
      </c>
      <c r="G15" s="171" t="s">
        <v>10</v>
      </c>
      <c r="H15" s="171" t="s">
        <v>2</v>
      </c>
      <c r="I15" s="171" t="s">
        <v>3</v>
      </c>
      <c r="J15" s="171" t="s">
        <v>2</v>
      </c>
      <c r="K15" s="171" t="s">
        <v>3</v>
      </c>
      <c r="L15" s="172" t="s">
        <v>124</v>
      </c>
      <c r="M15" s="172" t="s">
        <v>121</v>
      </c>
      <c r="N15" s="20" t="s">
        <v>1212</v>
      </c>
      <c r="O15" s="20" t="s">
        <v>1142</v>
      </c>
      <c r="P15" s="172" t="s">
        <v>552</v>
      </c>
      <c r="Q15" s="172" t="s">
        <v>173</v>
      </c>
      <c r="R15" s="6" t="s">
        <v>958</v>
      </c>
      <c r="S15" s="20" t="s">
        <v>1474</v>
      </c>
      <c r="T15" s="171" t="s">
        <v>16</v>
      </c>
      <c r="U15" s="171" t="s">
        <v>654</v>
      </c>
      <c r="AF15" s="160"/>
    </row>
    <row r="16" spans="1:32" x14ac:dyDescent="0.25">
      <c r="A16" s="174"/>
      <c r="B16" s="175"/>
      <c r="C16" s="175"/>
      <c r="D16" s="224"/>
      <c r="E16" s="175"/>
      <c r="F16" s="175"/>
      <c r="G16" s="174" t="s">
        <v>12</v>
      </c>
      <c r="H16" s="176">
        <v>50</v>
      </c>
      <c r="I16" s="176">
        <f t="shared" ref="I16:I79" si="0">CONVERT(H16,"F","C")</f>
        <v>10</v>
      </c>
      <c r="J16" s="176">
        <v>69.5</v>
      </c>
      <c r="K16" s="176">
        <f t="shared" ref="K16:K47" si="1">CONVERT(J16,"F","C")</f>
        <v>20.833333333333332</v>
      </c>
      <c r="L16" s="177"/>
      <c r="M16" s="177"/>
      <c r="N16" s="177"/>
      <c r="O16" s="157"/>
      <c r="P16" s="157"/>
      <c r="Q16" s="157"/>
      <c r="R16" s="164" t="s">
        <v>73</v>
      </c>
      <c r="S16" s="157"/>
      <c r="T16" s="178"/>
      <c r="U16" s="179">
        <f>IF(G16="Otter Island area",49,0)</f>
        <v>49</v>
      </c>
      <c r="AF16" s="160">
        <v>45.496000000000002</v>
      </c>
    </row>
    <row r="17" spans="1:32" x14ac:dyDescent="0.25">
      <c r="A17" s="174">
        <v>42798</v>
      </c>
      <c r="B17" s="175">
        <v>1045</v>
      </c>
      <c r="C17" s="121">
        <f t="shared" ref="C17:C80" si="2">A17-DATE(YEAR(A17),1,0)</f>
        <v>63</v>
      </c>
      <c r="D17" s="224"/>
      <c r="E17" s="175"/>
      <c r="F17" s="175"/>
      <c r="G17" s="174" t="s">
        <v>12</v>
      </c>
      <c r="H17" s="176">
        <v>48</v>
      </c>
      <c r="I17" s="176">
        <f t="shared" si="0"/>
        <v>8.8888888888888893</v>
      </c>
      <c r="J17" s="176">
        <v>57.6</v>
      </c>
      <c r="K17" s="176">
        <f t="shared" si="1"/>
        <v>14.222222222222223</v>
      </c>
      <c r="L17" s="177"/>
      <c r="M17" s="164"/>
      <c r="N17" s="164"/>
      <c r="O17" s="157"/>
      <c r="P17" s="157"/>
      <c r="Q17" s="157"/>
      <c r="R17" s="164" t="s">
        <v>79</v>
      </c>
      <c r="S17" s="157"/>
      <c r="T17" s="178"/>
      <c r="U17" s="179">
        <f>IF(G17="Otter Island area",49,0)</f>
        <v>49</v>
      </c>
      <c r="AF17" s="160">
        <v>44.177999999999997</v>
      </c>
    </row>
    <row r="18" spans="1:32" x14ac:dyDescent="0.25">
      <c r="A18" s="174">
        <v>42799</v>
      </c>
      <c r="B18" s="175">
        <v>1120</v>
      </c>
      <c r="C18" s="121">
        <f t="shared" si="2"/>
        <v>64</v>
      </c>
      <c r="D18" s="224"/>
      <c r="E18" s="175"/>
      <c r="F18" s="175"/>
      <c r="G18" s="174" t="s">
        <v>12</v>
      </c>
      <c r="H18" s="176">
        <v>47.6</v>
      </c>
      <c r="I18" s="176">
        <f t="shared" si="0"/>
        <v>8.6666666666666679</v>
      </c>
      <c r="J18" s="176">
        <v>61.1</v>
      </c>
      <c r="K18" s="176">
        <f t="shared" si="1"/>
        <v>16.166666666666668</v>
      </c>
      <c r="L18" s="177"/>
      <c r="M18" s="164"/>
      <c r="N18" s="164"/>
      <c r="O18" s="157"/>
      <c r="P18" s="157"/>
      <c r="Q18" s="157"/>
      <c r="R18" s="164" t="s">
        <v>80</v>
      </c>
      <c r="S18" s="157"/>
      <c r="T18" s="178"/>
      <c r="U18" s="179">
        <f>IF(G18="Otter Island area",49,0)</f>
        <v>49</v>
      </c>
      <c r="AF18" s="160">
        <v>39.89</v>
      </c>
    </row>
    <row r="19" spans="1:32" x14ac:dyDescent="0.25">
      <c r="A19" s="174">
        <v>42800</v>
      </c>
      <c r="B19" s="175">
        <v>1135</v>
      </c>
      <c r="C19" s="121">
        <f t="shared" si="2"/>
        <v>65</v>
      </c>
      <c r="D19" s="224"/>
      <c r="E19" s="175"/>
      <c r="F19" s="175"/>
      <c r="G19" s="174" t="s">
        <v>12</v>
      </c>
      <c r="H19" s="176">
        <v>45.9</v>
      </c>
      <c r="I19" s="176">
        <f t="shared" si="0"/>
        <v>7.7222222222222214</v>
      </c>
      <c r="J19" s="176">
        <v>52.2</v>
      </c>
      <c r="K19" s="176">
        <f t="shared" si="1"/>
        <v>11.222222222222223</v>
      </c>
      <c r="L19" s="177"/>
      <c r="M19" s="164"/>
      <c r="N19" s="164"/>
      <c r="O19" s="157"/>
      <c r="P19" s="157"/>
      <c r="Q19" s="157"/>
      <c r="R19" s="164" t="s">
        <v>81</v>
      </c>
      <c r="S19" s="157"/>
      <c r="T19" s="178"/>
      <c r="U19" s="179">
        <f>IF(G19="Otter Island area",49,0)</f>
        <v>49</v>
      </c>
      <c r="AF19" s="160">
        <v>43.292000000000002</v>
      </c>
    </row>
    <row r="20" spans="1:32" x14ac:dyDescent="0.25">
      <c r="A20" s="174">
        <v>42800</v>
      </c>
      <c r="B20" s="175">
        <v>1510</v>
      </c>
      <c r="C20" s="121">
        <f t="shared" si="2"/>
        <v>65</v>
      </c>
      <c r="D20" s="224"/>
      <c r="E20" s="175"/>
      <c r="F20" s="175"/>
      <c r="G20" s="174" t="s">
        <v>12</v>
      </c>
      <c r="H20" s="176">
        <v>48</v>
      </c>
      <c r="I20" s="176">
        <f t="shared" si="0"/>
        <v>8.8888888888888893</v>
      </c>
      <c r="J20" s="176">
        <v>60.4</v>
      </c>
      <c r="K20" s="176">
        <f t="shared" si="1"/>
        <v>15.777777777777777</v>
      </c>
      <c r="L20" s="164"/>
      <c r="M20" s="164"/>
      <c r="N20" s="164"/>
      <c r="O20" s="157"/>
      <c r="P20" s="157"/>
      <c r="Q20" s="157"/>
      <c r="R20" s="164" t="s">
        <v>81</v>
      </c>
      <c r="S20" s="157"/>
      <c r="T20" s="178" t="s">
        <v>82</v>
      </c>
      <c r="U20" s="179">
        <f>IF(G20="Otter Island area",49,0)</f>
        <v>49</v>
      </c>
      <c r="AF20" s="160">
        <v>42.634999999999998</v>
      </c>
    </row>
    <row r="21" spans="1:32" x14ac:dyDescent="0.25">
      <c r="A21" s="174">
        <v>42801</v>
      </c>
      <c r="B21" s="175">
        <v>1443</v>
      </c>
      <c r="C21" s="121">
        <f t="shared" si="2"/>
        <v>66</v>
      </c>
      <c r="D21" s="224"/>
      <c r="E21" s="175"/>
      <c r="F21" s="175"/>
      <c r="G21" s="174" t="s">
        <v>655</v>
      </c>
      <c r="H21" s="176">
        <v>52.2</v>
      </c>
      <c r="I21" s="176">
        <f t="shared" si="0"/>
        <v>11.222222222222223</v>
      </c>
      <c r="J21" s="176">
        <v>74</v>
      </c>
      <c r="K21" s="176">
        <f t="shared" si="1"/>
        <v>23.333333333333332</v>
      </c>
      <c r="L21" s="164"/>
      <c r="M21" s="164"/>
      <c r="N21" s="164"/>
      <c r="O21" s="157"/>
      <c r="P21" s="157"/>
      <c r="Q21" s="157"/>
      <c r="R21" s="164" t="s">
        <v>72</v>
      </c>
      <c r="S21" s="157"/>
      <c r="U21" s="179">
        <v>43.52</v>
      </c>
      <c r="AF21" s="160">
        <v>43.594000000000001</v>
      </c>
    </row>
    <row r="22" spans="1:32" x14ac:dyDescent="0.25">
      <c r="A22" s="174">
        <v>42801</v>
      </c>
      <c r="B22" s="175">
        <v>1455</v>
      </c>
      <c r="C22" s="121">
        <f t="shared" si="2"/>
        <v>66</v>
      </c>
      <c r="D22" s="224"/>
      <c r="E22" s="175"/>
      <c r="F22" s="175"/>
      <c r="G22" s="174" t="s">
        <v>200</v>
      </c>
      <c r="H22" s="176">
        <v>52.2</v>
      </c>
      <c r="I22" s="176">
        <f t="shared" si="0"/>
        <v>11.222222222222223</v>
      </c>
      <c r="J22" s="176">
        <v>74</v>
      </c>
      <c r="K22" s="176">
        <f t="shared" si="1"/>
        <v>23.333333333333332</v>
      </c>
      <c r="L22" s="164"/>
      <c r="M22" s="164"/>
      <c r="N22" s="164"/>
      <c r="O22" s="157"/>
      <c r="P22" s="157"/>
      <c r="Q22" s="157"/>
      <c r="R22" s="164" t="s">
        <v>72</v>
      </c>
      <c r="S22" s="157"/>
      <c r="T22" s="178"/>
      <c r="U22" s="179">
        <v>44</v>
      </c>
      <c r="AF22" s="160">
        <v>42.93</v>
      </c>
    </row>
    <row r="23" spans="1:32" x14ac:dyDescent="0.25">
      <c r="A23" s="174">
        <v>42801</v>
      </c>
      <c r="B23" s="175">
        <v>1520</v>
      </c>
      <c r="C23" s="121">
        <f t="shared" si="2"/>
        <v>66</v>
      </c>
      <c r="D23" s="224"/>
      <c r="E23" s="175"/>
      <c r="F23" s="175"/>
      <c r="G23" s="174" t="s">
        <v>225</v>
      </c>
      <c r="H23" s="176">
        <v>52.7</v>
      </c>
      <c r="I23" s="176">
        <f t="shared" si="0"/>
        <v>11.500000000000002</v>
      </c>
      <c r="J23" s="176">
        <v>74</v>
      </c>
      <c r="K23" s="176">
        <f t="shared" si="1"/>
        <v>23.333333333333332</v>
      </c>
      <c r="L23" s="164"/>
      <c r="M23" s="164"/>
      <c r="N23" s="164"/>
      <c r="O23" s="157"/>
      <c r="P23" s="157"/>
      <c r="Q23" s="157"/>
      <c r="R23" s="164" t="s">
        <v>72</v>
      </c>
      <c r="S23" s="157"/>
      <c r="T23" s="178"/>
      <c r="U23" s="179">
        <v>41.6</v>
      </c>
      <c r="AF23" s="160">
        <v>43.959000000000003</v>
      </c>
    </row>
    <row r="24" spans="1:32" x14ac:dyDescent="0.25">
      <c r="A24" s="174">
        <v>42801</v>
      </c>
      <c r="B24" s="175">
        <v>1540</v>
      </c>
      <c r="C24" s="121">
        <f t="shared" si="2"/>
        <v>66</v>
      </c>
      <c r="D24" s="224"/>
      <c r="E24" s="175"/>
      <c r="F24" s="175"/>
      <c r="G24" s="174" t="s">
        <v>13</v>
      </c>
      <c r="H24" s="176">
        <v>52.4</v>
      </c>
      <c r="I24" s="176">
        <f t="shared" si="0"/>
        <v>11.333333333333332</v>
      </c>
      <c r="J24" s="176">
        <v>74</v>
      </c>
      <c r="K24" s="176">
        <f t="shared" si="1"/>
        <v>23.333333333333332</v>
      </c>
      <c r="L24" s="164"/>
      <c r="M24" s="164"/>
      <c r="N24" s="164"/>
      <c r="O24" s="157"/>
      <c r="P24" s="157"/>
      <c r="Q24" s="157"/>
      <c r="R24" s="164" t="s">
        <v>72</v>
      </c>
      <c r="S24" s="157"/>
      <c r="T24" s="178"/>
      <c r="U24" s="179">
        <f>IF(G24="Otter Island area",49,0)</f>
        <v>0</v>
      </c>
      <c r="AF24" s="160">
        <v>44.235999999999997</v>
      </c>
    </row>
    <row r="25" spans="1:32" x14ac:dyDescent="0.25">
      <c r="A25" s="174">
        <v>42801</v>
      </c>
      <c r="B25" s="175">
        <v>1555</v>
      </c>
      <c r="C25" s="121">
        <f t="shared" si="2"/>
        <v>66</v>
      </c>
      <c r="D25" s="224"/>
      <c r="E25" s="175"/>
      <c r="F25" s="175"/>
      <c r="G25" s="174" t="s">
        <v>14</v>
      </c>
      <c r="H25" s="176">
        <v>51.4</v>
      </c>
      <c r="I25" s="176">
        <f t="shared" si="0"/>
        <v>10.777777777777777</v>
      </c>
      <c r="J25" s="176">
        <v>74</v>
      </c>
      <c r="K25" s="176">
        <f t="shared" si="1"/>
        <v>23.333333333333332</v>
      </c>
      <c r="L25" s="164"/>
      <c r="M25" s="164"/>
      <c r="N25" s="164"/>
      <c r="O25" s="157"/>
      <c r="P25" s="157"/>
      <c r="Q25" s="157"/>
      <c r="R25" s="164" t="s">
        <v>72</v>
      </c>
      <c r="S25" s="157"/>
      <c r="T25" s="178"/>
      <c r="U25" s="179">
        <f>IF(G25="Otter Island area",49,0)</f>
        <v>0</v>
      </c>
      <c r="AF25" s="160">
        <v>38.773000000000003</v>
      </c>
    </row>
    <row r="26" spans="1:32" x14ac:dyDescent="0.25">
      <c r="A26" s="174">
        <v>42801</v>
      </c>
      <c r="B26" s="175">
        <v>1610</v>
      </c>
      <c r="C26" s="121">
        <f t="shared" si="2"/>
        <v>66</v>
      </c>
      <c r="D26" s="224"/>
      <c r="E26" s="175"/>
      <c r="F26" s="175"/>
      <c r="G26" s="174" t="s">
        <v>85</v>
      </c>
      <c r="H26" s="176">
        <v>52.1</v>
      </c>
      <c r="I26" s="176">
        <f t="shared" si="0"/>
        <v>11.166666666666668</v>
      </c>
      <c r="J26" s="176">
        <v>74</v>
      </c>
      <c r="K26" s="176">
        <f t="shared" si="1"/>
        <v>23.333333333333332</v>
      </c>
      <c r="L26" s="164"/>
      <c r="M26" s="164"/>
      <c r="N26" s="164"/>
      <c r="O26" s="157"/>
      <c r="P26" s="157"/>
      <c r="Q26" s="157"/>
      <c r="R26" s="164" t="s">
        <v>72</v>
      </c>
      <c r="S26" s="157"/>
      <c r="T26" s="178"/>
      <c r="U26" s="179">
        <v>47</v>
      </c>
      <c r="AF26" s="160">
        <v>44.296999999999997</v>
      </c>
    </row>
    <row r="27" spans="1:32" x14ac:dyDescent="0.25">
      <c r="A27" s="174">
        <v>42801</v>
      </c>
      <c r="B27" s="175">
        <v>1615</v>
      </c>
      <c r="C27" s="121">
        <f t="shared" si="2"/>
        <v>66</v>
      </c>
      <c r="D27" s="224"/>
      <c r="E27" s="175"/>
      <c r="F27" s="175"/>
      <c r="G27" s="174" t="s">
        <v>15</v>
      </c>
      <c r="H27" s="176">
        <v>52.3</v>
      </c>
      <c r="I27" s="176">
        <f t="shared" si="0"/>
        <v>11.277777777777777</v>
      </c>
      <c r="J27" s="176">
        <v>74</v>
      </c>
      <c r="K27" s="176">
        <f t="shared" si="1"/>
        <v>23.333333333333332</v>
      </c>
      <c r="L27" s="164"/>
      <c r="M27" s="164"/>
      <c r="N27" s="164"/>
      <c r="O27" s="157"/>
      <c r="P27" s="157"/>
      <c r="Q27" s="157"/>
      <c r="R27" s="164" t="s">
        <v>72</v>
      </c>
      <c r="S27" s="157"/>
      <c r="T27" s="178"/>
      <c r="U27" s="179">
        <f>IF(G27="Otter Island area",49,0)</f>
        <v>0</v>
      </c>
      <c r="AF27" s="160">
        <v>32.561</v>
      </c>
    </row>
    <row r="28" spans="1:32" x14ac:dyDescent="0.25">
      <c r="A28" s="174">
        <v>42801</v>
      </c>
      <c r="B28" s="175">
        <v>1622</v>
      </c>
      <c r="C28" s="121">
        <f t="shared" si="2"/>
        <v>66</v>
      </c>
      <c r="D28" s="224"/>
      <c r="E28" s="175"/>
      <c r="F28" s="175"/>
      <c r="G28" s="174" t="s">
        <v>29</v>
      </c>
      <c r="H28" s="176">
        <v>60.1</v>
      </c>
      <c r="I28" s="176">
        <f t="shared" si="0"/>
        <v>15.611111111111111</v>
      </c>
      <c r="J28" s="176">
        <v>74</v>
      </c>
      <c r="K28" s="176">
        <f t="shared" si="1"/>
        <v>23.333333333333332</v>
      </c>
      <c r="L28" s="164"/>
      <c r="M28" s="164"/>
      <c r="N28" s="164"/>
      <c r="O28" s="157"/>
      <c r="P28" s="157"/>
      <c r="Q28" s="157"/>
      <c r="R28" s="164" t="s">
        <v>72</v>
      </c>
      <c r="S28" s="157"/>
      <c r="T28" s="178"/>
      <c r="U28" s="179">
        <f>IF(G28="Otter Island area",49,0)</f>
        <v>0</v>
      </c>
      <c r="AF28" s="160">
        <v>45.137</v>
      </c>
    </row>
    <row r="29" spans="1:32" x14ac:dyDescent="0.25">
      <c r="A29" s="174">
        <v>42801</v>
      </c>
      <c r="B29" s="175">
        <v>1638</v>
      </c>
      <c r="C29" s="121">
        <f t="shared" si="2"/>
        <v>66</v>
      </c>
      <c r="D29" s="224"/>
      <c r="E29" s="175"/>
      <c r="F29" s="175"/>
      <c r="G29" s="174" t="s">
        <v>263</v>
      </c>
      <c r="H29" s="176">
        <v>52</v>
      </c>
      <c r="I29" s="176">
        <f t="shared" si="0"/>
        <v>11.111111111111111</v>
      </c>
      <c r="J29" s="176">
        <v>74</v>
      </c>
      <c r="K29" s="176">
        <f t="shared" si="1"/>
        <v>23.333333333333332</v>
      </c>
      <c r="L29" s="164"/>
      <c r="M29" s="164"/>
      <c r="N29" s="164"/>
      <c r="O29" s="157"/>
      <c r="P29" s="157"/>
      <c r="Q29" s="157"/>
      <c r="R29" s="164" t="s">
        <v>72</v>
      </c>
      <c r="S29" s="157"/>
      <c r="T29" s="178"/>
      <c r="U29" s="179">
        <v>47.9</v>
      </c>
      <c r="AF29" s="160">
        <v>40.56</v>
      </c>
    </row>
    <row r="30" spans="1:32" x14ac:dyDescent="0.25">
      <c r="A30" s="174">
        <v>42802</v>
      </c>
      <c r="B30" s="175">
        <v>1145</v>
      </c>
      <c r="C30" s="121">
        <f t="shared" si="2"/>
        <v>67</v>
      </c>
      <c r="D30" s="224"/>
      <c r="E30" s="175"/>
      <c r="F30" s="175"/>
      <c r="G30" s="174" t="s">
        <v>18</v>
      </c>
      <c r="H30" s="176">
        <v>50.9</v>
      </c>
      <c r="I30" s="176">
        <f t="shared" si="0"/>
        <v>10.499999999999998</v>
      </c>
      <c r="J30" s="176">
        <v>66.7</v>
      </c>
      <c r="K30" s="176">
        <f t="shared" si="1"/>
        <v>19.277777777777779</v>
      </c>
      <c r="L30" s="177"/>
      <c r="M30" s="164"/>
      <c r="N30" s="164"/>
      <c r="O30" s="157"/>
      <c r="P30" s="157"/>
      <c r="Q30" s="157"/>
      <c r="R30" s="164" t="s">
        <v>72</v>
      </c>
      <c r="S30" s="157"/>
      <c r="T30" s="178"/>
      <c r="U30" s="179">
        <v>49</v>
      </c>
      <c r="AF30" s="160">
        <v>42.395000000000003</v>
      </c>
    </row>
    <row r="31" spans="1:32" x14ac:dyDescent="0.25">
      <c r="A31" s="174">
        <v>42803</v>
      </c>
      <c r="B31" s="175">
        <v>1138</v>
      </c>
      <c r="C31" s="121">
        <f t="shared" si="2"/>
        <v>68</v>
      </c>
      <c r="D31" s="224"/>
      <c r="E31" s="175"/>
      <c r="F31" s="175"/>
      <c r="G31" s="174" t="s">
        <v>18</v>
      </c>
      <c r="H31" s="176">
        <v>54.4</v>
      </c>
      <c r="I31" s="176">
        <f t="shared" si="0"/>
        <v>12.444444444444443</v>
      </c>
      <c r="J31" s="176">
        <v>72.5</v>
      </c>
      <c r="K31" s="176">
        <f t="shared" si="1"/>
        <v>22.5</v>
      </c>
      <c r="L31" s="164"/>
      <c r="M31" s="164"/>
      <c r="N31" s="164"/>
      <c r="O31" s="157"/>
      <c r="P31" s="157"/>
      <c r="Q31" s="157"/>
      <c r="R31" s="164" t="s">
        <v>72</v>
      </c>
      <c r="S31" s="157"/>
      <c r="T31" s="178"/>
      <c r="U31" s="179">
        <v>49</v>
      </c>
      <c r="AF31" s="160">
        <v>47.273000000000003</v>
      </c>
    </row>
    <row r="32" spans="1:32" x14ac:dyDescent="0.25">
      <c r="A32" s="174">
        <v>42803</v>
      </c>
      <c r="B32" s="175">
        <v>1145</v>
      </c>
      <c r="C32" s="121">
        <f t="shared" si="2"/>
        <v>68</v>
      </c>
      <c r="D32" s="224"/>
      <c r="E32" s="175"/>
      <c r="F32" s="175"/>
      <c r="G32" s="174" t="s">
        <v>19</v>
      </c>
      <c r="H32" s="176">
        <v>54.3</v>
      </c>
      <c r="I32" s="176">
        <f t="shared" si="0"/>
        <v>12.388888888888888</v>
      </c>
      <c r="J32" s="176">
        <v>72.5</v>
      </c>
      <c r="K32" s="176">
        <f t="shared" si="1"/>
        <v>22.5</v>
      </c>
      <c r="L32" s="164"/>
      <c r="M32" s="164"/>
      <c r="N32" s="164"/>
      <c r="O32" s="157"/>
      <c r="P32" s="157"/>
      <c r="Q32" s="157"/>
      <c r="R32" s="164" t="s">
        <v>72</v>
      </c>
      <c r="S32" s="157"/>
      <c r="T32" s="178"/>
      <c r="U32" s="179">
        <f>IF(G32="Otter Island, south fork",49,0)</f>
        <v>49</v>
      </c>
      <c r="AF32" s="160">
        <v>26.085999999999999</v>
      </c>
    </row>
    <row r="33" spans="1:32" x14ac:dyDescent="0.25">
      <c r="A33" s="174">
        <v>42803</v>
      </c>
      <c r="B33" s="175">
        <v>1615</v>
      </c>
      <c r="C33" s="121">
        <f t="shared" si="2"/>
        <v>68</v>
      </c>
      <c r="D33" s="224"/>
      <c r="E33" s="175"/>
      <c r="F33" s="175"/>
      <c r="G33" s="174" t="s">
        <v>19</v>
      </c>
      <c r="H33" s="176">
        <v>58.2</v>
      </c>
      <c r="I33" s="176">
        <f t="shared" si="0"/>
        <v>14.555555555555557</v>
      </c>
      <c r="J33" s="176">
        <v>80.2</v>
      </c>
      <c r="K33" s="176">
        <f t="shared" si="1"/>
        <v>26.777777777777779</v>
      </c>
      <c r="L33" s="164"/>
      <c r="M33" s="164"/>
      <c r="N33" s="164"/>
      <c r="O33" s="157"/>
      <c r="P33" s="157"/>
      <c r="Q33" s="157"/>
      <c r="R33" s="164" t="s">
        <v>72</v>
      </c>
      <c r="S33" s="157"/>
      <c r="T33" s="178"/>
      <c r="U33" s="179">
        <f>IF(G33="Otter Island, south fork",49,0)</f>
        <v>49</v>
      </c>
      <c r="AF33" s="160">
        <v>20.667999999999999</v>
      </c>
    </row>
    <row r="34" spans="1:32" x14ac:dyDescent="0.25">
      <c r="A34" s="174">
        <v>42803</v>
      </c>
      <c r="B34" s="175">
        <v>1643</v>
      </c>
      <c r="C34" s="121">
        <f t="shared" si="2"/>
        <v>68</v>
      </c>
      <c r="D34" s="224"/>
      <c r="E34" s="175"/>
      <c r="F34" s="175"/>
      <c r="G34" s="174" t="s">
        <v>18</v>
      </c>
      <c r="H34" s="176">
        <v>58.5</v>
      </c>
      <c r="I34" s="176">
        <f t="shared" si="0"/>
        <v>14.722222222222221</v>
      </c>
      <c r="J34" s="176">
        <v>80</v>
      </c>
      <c r="K34" s="176">
        <f t="shared" si="1"/>
        <v>26.666666666666664</v>
      </c>
      <c r="L34" s="164"/>
      <c r="M34" s="164"/>
      <c r="N34" s="164"/>
      <c r="O34" s="157"/>
      <c r="P34" s="157"/>
      <c r="Q34" s="157"/>
      <c r="R34" s="164" t="s">
        <v>88</v>
      </c>
      <c r="S34" s="157"/>
      <c r="T34" s="178"/>
      <c r="U34" s="179">
        <v>49</v>
      </c>
      <c r="AF34" s="160">
        <v>48.764000000000003</v>
      </c>
    </row>
    <row r="35" spans="1:32" x14ac:dyDescent="0.25">
      <c r="A35" s="174">
        <v>42804</v>
      </c>
      <c r="B35" s="175">
        <v>1118</v>
      </c>
      <c r="C35" s="121">
        <f t="shared" si="2"/>
        <v>69</v>
      </c>
      <c r="D35" s="224"/>
      <c r="E35" s="175"/>
      <c r="F35" s="175"/>
      <c r="G35" s="174" t="s">
        <v>19</v>
      </c>
      <c r="H35" s="176">
        <v>56.4</v>
      </c>
      <c r="I35" s="176">
        <f t="shared" si="0"/>
        <v>13.555555555555554</v>
      </c>
      <c r="J35" s="176">
        <v>70.900000000000006</v>
      </c>
      <c r="K35" s="176">
        <f t="shared" si="1"/>
        <v>21.611111111111114</v>
      </c>
      <c r="L35" s="164"/>
      <c r="M35" s="164"/>
      <c r="N35" s="164"/>
      <c r="O35" s="157"/>
      <c r="P35" s="157"/>
      <c r="Q35" s="157"/>
      <c r="R35" s="164" t="s">
        <v>70</v>
      </c>
      <c r="S35" s="157"/>
      <c r="T35" s="178"/>
      <c r="U35" s="179">
        <f>IF(G35="Otter Island, south fork",49,0)</f>
        <v>49</v>
      </c>
      <c r="AF35" s="160">
        <v>36.801000000000002</v>
      </c>
    </row>
    <row r="36" spans="1:32" x14ac:dyDescent="0.25">
      <c r="A36" s="174">
        <v>42804</v>
      </c>
      <c r="B36" s="175">
        <v>1347</v>
      </c>
      <c r="C36" s="121">
        <f t="shared" si="2"/>
        <v>69</v>
      </c>
      <c r="D36" s="224"/>
      <c r="E36" s="175"/>
      <c r="F36" s="175"/>
      <c r="G36" s="174" t="s">
        <v>21</v>
      </c>
      <c r="H36" s="176">
        <v>59.8</v>
      </c>
      <c r="I36" s="176">
        <f t="shared" si="0"/>
        <v>15.444444444444443</v>
      </c>
      <c r="J36" s="176">
        <v>77.2</v>
      </c>
      <c r="K36" s="176">
        <f t="shared" si="1"/>
        <v>25.111111111111111</v>
      </c>
      <c r="L36" s="164"/>
      <c r="M36" s="164"/>
      <c r="N36" s="164"/>
      <c r="O36" s="157"/>
      <c r="P36" s="157"/>
      <c r="Q36" s="157"/>
      <c r="R36" s="164" t="s">
        <v>89</v>
      </c>
      <c r="S36" s="157"/>
      <c r="T36" s="178"/>
      <c r="U36" s="179">
        <v>53.9</v>
      </c>
      <c r="AF36" s="160">
        <v>49.024000000000001</v>
      </c>
    </row>
    <row r="37" spans="1:32" x14ac:dyDescent="0.25">
      <c r="A37" s="174">
        <v>42804</v>
      </c>
      <c r="B37" s="175">
        <v>1426</v>
      </c>
      <c r="C37" s="121">
        <f t="shared" si="2"/>
        <v>69</v>
      </c>
      <c r="D37" s="224"/>
      <c r="E37" s="175"/>
      <c r="F37" s="175"/>
      <c r="G37" s="174" t="s">
        <v>22</v>
      </c>
      <c r="H37" s="176">
        <v>56.7</v>
      </c>
      <c r="I37" s="176">
        <f t="shared" si="0"/>
        <v>13.722222222222223</v>
      </c>
      <c r="J37" s="176">
        <v>79.8</v>
      </c>
      <c r="K37" s="176">
        <f t="shared" si="1"/>
        <v>26.555555555555554</v>
      </c>
      <c r="L37" s="164"/>
      <c r="M37" s="164"/>
      <c r="N37" s="164"/>
      <c r="O37" s="157"/>
      <c r="P37" s="157"/>
      <c r="Q37" s="157"/>
      <c r="R37" s="164" t="s">
        <v>90</v>
      </c>
      <c r="S37" s="157"/>
      <c r="T37" s="178"/>
      <c r="U37" s="179">
        <v>61.85</v>
      </c>
      <c r="AF37" s="160">
        <v>35.972000000000001</v>
      </c>
    </row>
    <row r="38" spans="1:32" x14ac:dyDescent="0.25">
      <c r="A38" s="174">
        <v>42804</v>
      </c>
      <c r="B38" s="175">
        <v>1431</v>
      </c>
      <c r="C38" s="121">
        <f t="shared" si="2"/>
        <v>69</v>
      </c>
      <c r="D38" s="224"/>
      <c r="E38" s="175"/>
      <c r="F38" s="175"/>
      <c r="G38" s="174" t="s">
        <v>23</v>
      </c>
      <c r="H38" s="176">
        <v>55.4</v>
      </c>
      <c r="I38" s="176">
        <f t="shared" si="0"/>
        <v>12.999999999999998</v>
      </c>
      <c r="J38" s="176">
        <v>79.8</v>
      </c>
      <c r="K38" s="176">
        <f t="shared" si="1"/>
        <v>26.555555555555554</v>
      </c>
      <c r="L38" s="164"/>
      <c r="M38" s="164"/>
      <c r="N38" s="164"/>
      <c r="O38" s="157"/>
      <c r="P38" s="157"/>
      <c r="Q38" s="157"/>
      <c r="R38" s="164" t="s">
        <v>91</v>
      </c>
      <c r="S38" s="157"/>
      <c r="T38" s="178"/>
      <c r="U38" s="179">
        <v>62.2</v>
      </c>
      <c r="AF38" s="160">
        <v>38.725000000000001</v>
      </c>
    </row>
    <row r="39" spans="1:32" x14ac:dyDescent="0.25">
      <c r="A39" s="174">
        <v>42804</v>
      </c>
      <c r="B39" s="175">
        <v>1436</v>
      </c>
      <c r="C39" s="121">
        <f t="shared" si="2"/>
        <v>69</v>
      </c>
      <c r="D39" s="224"/>
      <c r="E39" s="175"/>
      <c r="F39" s="175"/>
      <c r="G39" s="174" t="s">
        <v>320</v>
      </c>
      <c r="H39" s="176">
        <v>59</v>
      </c>
      <c r="I39" s="176">
        <f t="shared" si="0"/>
        <v>15</v>
      </c>
      <c r="J39" s="176">
        <v>80</v>
      </c>
      <c r="K39" s="176">
        <f t="shared" si="1"/>
        <v>26.666666666666664</v>
      </c>
      <c r="L39" s="164"/>
      <c r="M39" s="164"/>
      <c r="N39" s="164"/>
      <c r="O39" s="157"/>
      <c r="P39" s="157"/>
      <c r="Q39" s="157"/>
      <c r="R39" s="164" t="s">
        <v>91</v>
      </c>
      <c r="S39" s="157"/>
      <c r="T39" s="178"/>
      <c r="U39" s="179">
        <v>61.8</v>
      </c>
      <c r="AF39" s="160">
        <v>49.304000000000002</v>
      </c>
    </row>
    <row r="40" spans="1:32" x14ac:dyDescent="0.25">
      <c r="A40" s="174">
        <v>42804</v>
      </c>
      <c r="B40" s="175">
        <v>1503</v>
      </c>
      <c r="C40" s="121">
        <f t="shared" si="2"/>
        <v>69</v>
      </c>
      <c r="D40" s="224"/>
      <c r="E40" s="175"/>
      <c r="F40" s="175"/>
      <c r="G40" s="174" t="s">
        <v>285</v>
      </c>
      <c r="H40" s="176">
        <v>59.2</v>
      </c>
      <c r="I40" s="176">
        <f t="shared" si="0"/>
        <v>15.111111111111112</v>
      </c>
      <c r="J40" s="176">
        <v>80.7</v>
      </c>
      <c r="K40" s="176">
        <f t="shared" si="1"/>
        <v>27.055555555555557</v>
      </c>
      <c r="L40" s="164"/>
      <c r="M40" s="164"/>
      <c r="N40" s="164"/>
      <c r="O40" s="157"/>
      <c r="P40" s="157"/>
      <c r="Q40" s="157"/>
      <c r="R40" s="164" t="s">
        <v>92</v>
      </c>
      <c r="S40" s="157"/>
      <c r="T40" s="178"/>
      <c r="U40" s="179">
        <v>54.9</v>
      </c>
      <c r="AF40" s="160">
        <v>48.545999999999999</v>
      </c>
    </row>
    <row r="41" spans="1:32" x14ac:dyDescent="0.25">
      <c r="A41" s="174">
        <v>42804</v>
      </c>
      <c r="B41" s="175">
        <v>1528</v>
      </c>
      <c r="C41" s="121">
        <f t="shared" si="2"/>
        <v>69</v>
      </c>
      <c r="D41" s="224"/>
      <c r="E41" s="175"/>
      <c r="F41" s="175"/>
      <c r="G41" s="174" t="s">
        <v>24</v>
      </c>
      <c r="H41" s="176">
        <v>59.6</v>
      </c>
      <c r="I41" s="176">
        <f t="shared" si="0"/>
        <v>15.333333333333334</v>
      </c>
      <c r="J41" s="176">
        <v>80.900000000000006</v>
      </c>
      <c r="K41" s="176">
        <f t="shared" si="1"/>
        <v>27.166666666666668</v>
      </c>
      <c r="L41" s="164"/>
      <c r="M41" s="164"/>
      <c r="N41" s="164"/>
      <c r="O41" s="157"/>
      <c r="P41" s="157"/>
      <c r="Q41" s="157"/>
      <c r="R41" s="164" t="s">
        <v>93</v>
      </c>
      <c r="S41" s="157"/>
      <c r="T41" s="178"/>
      <c r="U41" s="179">
        <v>59.3</v>
      </c>
      <c r="AF41" s="160">
        <v>20.242999999999999</v>
      </c>
    </row>
    <row r="42" spans="1:32" x14ac:dyDescent="0.25">
      <c r="A42" s="174">
        <v>42804</v>
      </c>
      <c r="B42" s="175">
        <v>1617</v>
      </c>
      <c r="C42" s="121">
        <f t="shared" si="2"/>
        <v>69</v>
      </c>
      <c r="D42" s="224"/>
      <c r="E42" s="175"/>
      <c r="F42" s="175"/>
      <c r="G42" s="174" t="s">
        <v>25</v>
      </c>
      <c r="H42" s="176">
        <v>60.2</v>
      </c>
      <c r="I42" s="176">
        <f t="shared" si="0"/>
        <v>15.666666666666668</v>
      </c>
      <c r="J42" s="176">
        <v>81.5</v>
      </c>
      <c r="K42" s="176">
        <f t="shared" si="1"/>
        <v>27.5</v>
      </c>
      <c r="L42" s="164"/>
      <c r="M42" s="164"/>
      <c r="N42" s="164"/>
      <c r="O42" s="157"/>
      <c r="P42" s="157"/>
      <c r="Q42" s="157"/>
      <c r="R42" s="164" t="s">
        <v>94</v>
      </c>
      <c r="S42" s="157"/>
      <c r="T42" s="178"/>
      <c r="U42" s="179">
        <f t="shared" ref="U42:U73" si="3">IF(G42="Otter Island, south fork",49,0)</f>
        <v>0</v>
      </c>
      <c r="AF42" s="160">
        <v>40.435000000000002</v>
      </c>
    </row>
    <row r="43" spans="1:32" x14ac:dyDescent="0.25">
      <c r="A43" s="174">
        <v>42804</v>
      </c>
      <c r="B43" s="175">
        <v>1637</v>
      </c>
      <c r="C43" s="121">
        <f t="shared" si="2"/>
        <v>69</v>
      </c>
      <c r="D43" s="224"/>
      <c r="E43" s="175"/>
      <c r="F43" s="175"/>
      <c r="G43" s="174" t="s">
        <v>26</v>
      </c>
      <c r="H43" s="176">
        <v>59.4</v>
      </c>
      <c r="I43" s="176">
        <f t="shared" si="0"/>
        <v>15.222222222222221</v>
      </c>
      <c r="J43" s="176">
        <v>80.900000000000006</v>
      </c>
      <c r="K43" s="176">
        <f t="shared" si="1"/>
        <v>27.166666666666668</v>
      </c>
      <c r="L43" s="164"/>
      <c r="M43" s="164"/>
      <c r="N43" s="164"/>
      <c r="O43" s="157"/>
      <c r="P43" s="157"/>
      <c r="Q43" s="157"/>
      <c r="R43" s="164" t="s">
        <v>95</v>
      </c>
      <c r="S43" s="157"/>
      <c r="T43" s="178"/>
      <c r="U43" s="179">
        <f t="shared" si="3"/>
        <v>0</v>
      </c>
      <c r="AF43" s="160">
        <v>44.621000000000002</v>
      </c>
    </row>
    <row r="44" spans="1:32" x14ac:dyDescent="0.25">
      <c r="A44" s="174">
        <v>42805</v>
      </c>
      <c r="B44" s="175">
        <v>955</v>
      </c>
      <c r="C44" s="121">
        <f t="shared" si="2"/>
        <v>70</v>
      </c>
      <c r="D44" s="224"/>
      <c r="E44" s="175"/>
      <c r="F44" s="175"/>
      <c r="G44" s="174" t="s">
        <v>19</v>
      </c>
      <c r="H44" s="176">
        <v>57.5</v>
      </c>
      <c r="I44" s="176">
        <f t="shared" si="0"/>
        <v>14.166666666666666</v>
      </c>
      <c r="J44" s="176">
        <v>66.5</v>
      </c>
      <c r="K44" s="176">
        <f t="shared" si="1"/>
        <v>19.166666666666668</v>
      </c>
      <c r="L44" s="164"/>
      <c r="M44" s="164"/>
      <c r="N44" s="164"/>
      <c r="O44" s="157"/>
      <c r="P44" s="157"/>
      <c r="Q44" s="157"/>
      <c r="R44" s="164" t="s">
        <v>96</v>
      </c>
      <c r="S44" s="157"/>
      <c r="T44" s="178"/>
      <c r="U44" s="179">
        <f t="shared" si="3"/>
        <v>49</v>
      </c>
      <c r="AF44" s="160">
        <v>35.924999999999997</v>
      </c>
    </row>
    <row r="45" spans="1:32" x14ac:dyDescent="0.25">
      <c r="A45" s="174">
        <v>42805</v>
      </c>
      <c r="B45" s="175">
        <v>1125</v>
      </c>
      <c r="C45" s="121">
        <f t="shared" si="2"/>
        <v>70</v>
      </c>
      <c r="D45" s="224"/>
      <c r="E45" s="175"/>
      <c r="F45" s="175"/>
      <c r="G45" s="174" t="s">
        <v>19</v>
      </c>
      <c r="H45" s="176">
        <v>59.4</v>
      </c>
      <c r="I45" s="176">
        <f t="shared" si="0"/>
        <v>15.222222222222221</v>
      </c>
      <c r="J45" s="176">
        <v>71.2</v>
      </c>
      <c r="K45" s="176">
        <f t="shared" si="1"/>
        <v>21.777777777777779</v>
      </c>
      <c r="L45" s="164"/>
      <c r="M45" s="164"/>
      <c r="N45" s="164"/>
      <c r="O45" s="157"/>
      <c r="P45" s="157"/>
      <c r="Q45" s="157"/>
      <c r="R45" s="164" t="s">
        <v>97</v>
      </c>
      <c r="S45" s="157"/>
      <c r="T45" s="178"/>
      <c r="U45" s="179">
        <f t="shared" si="3"/>
        <v>49</v>
      </c>
      <c r="AF45" s="160">
        <v>44.856999999999999</v>
      </c>
    </row>
    <row r="46" spans="1:32" x14ac:dyDescent="0.25">
      <c r="A46" s="174">
        <v>42805</v>
      </c>
      <c r="B46" s="175">
        <v>1532</v>
      </c>
      <c r="C46" s="121">
        <f t="shared" si="2"/>
        <v>70</v>
      </c>
      <c r="D46" s="224"/>
      <c r="E46" s="175"/>
      <c r="F46" s="175"/>
      <c r="G46" s="174" t="s">
        <v>19</v>
      </c>
      <c r="H46" s="176">
        <v>62</v>
      </c>
      <c r="I46" s="176">
        <f t="shared" si="0"/>
        <v>16.666666666666668</v>
      </c>
      <c r="J46" s="176">
        <v>82.3</v>
      </c>
      <c r="K46" s="176">
        <f t="shared" si="1"/>
        <v>27.944444444444443</v>
      </c>
      <c r="L46" s="164"/>
      <c r="M46" s="164"/>
      <c r="N46" s="164"/>
      <c r="O46" s="157"/>
      <c r="P46" s="157"/>
      <c r="Q46" s="157"/>
      <c r="R46" s="164" t="s">
        <v>98</v>
      </c>
      <c r="S46" s="157"/>
      <c r="T46" s="178"/>
      <c r="U46" s="179">
        <f t="shared" si="3"/>
        <v>49</v>
      </c>
      <c r="AF46" s="160">
        <v>47.841999999999999</v>
      </c>
    </row>
    <row r="47" spans="1:32" x14ac:dyDescent="0.25">
      <c r="A47" s="174">
        <v>42806</v>
      </c>
      <c r="B47" s="175">
        <v>850</v>
      </c>
      <c r="C47" s="121">
        <f t="shared" si="2"/>
        <v>71</v>
      </c>
      <c r="D47" s="224"/>
      <c r="E47" s="175"/>
      <c r="F47" s="175"/>
      <c r="G47" s="174" t="s">
        <v>19</v>
      </c>
      <c r="H47" s="176">
        <v>56.5</v>
      </c>
      <c r="I47" s="176">
        <f t="shared" si="0"/>
        <v>13.611111111111111</v>
      </c>
      <c r="J47" s="176">
        <v>58.9</v>
      </c>
      <c r="K47" s="176">
        <f t="shared" si="1"/>
        <v>14.944444444444443</v>
      </c>
      <c r="L47" s="164"/>
      <c r="M47" s="164"/>
      <c r="N47" s="164"/>
      <c r="O47" s="157"/>
      <c r="P47" s="157"/>
      <c r="Q47" s="157"/>
      <c r="R47" s="164" t="s">
        <v>70</v>
      </c>
      <c r="S47" s="157"/>
      <c r="T47" s="178"/>
      <c r="U47" s="179">
        <f t="shared" si="3"/>
        <v>49</v>
      </c>
      <c r="AF47" s="160">
        <v>36.512999999999998</v>
      </c>
    </row>
    <row r="48" spans="1:32" x14ac:dyDescent="0.25">
      <c r="A48" s="174">
        <v>42806</v>
      </c>
      <c r="B48" s="175">
        <v>1030</v>
      </c>
      <c r="C48" s="121">
        <f t="shared" si="2"/>
        <v>71</v>
      </c>
      <c r="D48" s="224"/>
      <c r="E48" s="175"/>
      <c r="F48" s="175"/>
      <c r="G48" s="174" t="s">
        <v>33</v>
      </c>
      <c r="H48" s="176">
        <v>57.1</v>
      </c>
      <c r="I48" s="176">
        <f t="shared" si="0"/>
        <v>13.944444444444445</v>
      </c>
      <c r="J48" s="176">
        <v>68</v>
      </c>
      <c r="K48" s="176">
        <f t="shared" ref="K48:K79" si="4">CONVERT(J48,"F","C")</f>
        <v>20</v>
      </c>
      <c r="L48" s="164"/>
      <c r="M48" s="164"/>
      <c r="N48" s="164"/>
      <c r="O48" s="157"/>
      <c r="P48" s="157"/>
      <c r="Q48" s="157"/>
      <c r="R48" s="164" t="s">
        <v>70</v>
      </c>
      <c r="S48" s="157"/>
      <c r="T48" s="178"/>
      <c r="U48" s="179">
        <f t="shared" si="3"/>
        <v>0</v>
      </c>
      <c r="AF48" s="160">
        <v>49.27</v>
      </c>
    </row>
    <row r="49" spans="1:32" x14ac:dyDescent="0.25">
      <c r="A49" s="174">
        <v>42806</v>
      </c>
      <c r="B49" s="175">
        <v>1427</v>
      </c>
      <c r="C49" s="121">
        <f t="shared" si="2"/>
        <v>71</v>
      </c>
      <c r="D49" s="224"/>
      <c r="E49" s="175"/>
      <c r="F49" s="175"/>
      <c r="G49" s="174" t="s">
        <v>19</v>
      </c>
      <c r="H49" s="176">
        <v>62.7</v>
      </c>
      <c r="I49" s="176">
        <f t="shared" si="0"/>
        <v>17.055555555555557</v>
      </c>
      <c r="J49" s="176">
        <v>81.099999999999994</v>
      </c>
      <c r="K49" s="176">
        <f t="shared" si="4"/>
        <v>27.277777777777775</v>
      </c>
      <c r="L49" s="164"/>
      <c r="M49" s="164"/>
      <c r="N49" s="164"/>
      <c r="O49" s="157"/>
      <c r="P49" s="157"/>
      <c r="Q49" s="157"/>
      <c r="R49" s="164" t="s">
        <v>99</v>
      </c>
      <c r="S49" s="157"/>
      <c r="T49" s="178" t="s">
        <v>101</v>
      </c>
      <c r="U49" s="179">
        <f t="shared" si="3"/>
        <v>49</v>
      </c>
      <c r="AF49" s="160">
        <v>40.36</v>
      </c>
    </row>
    <row r="50" spans="1:32" x14ac:dyDescent="0.25">
      <c r="A50" s="174">
        <v>42806</v>
      </c>
      <c r="B50" s="175">
        <v>1637</v>
      </c>
      <c r="C50" s="121">
        <f t="shared" si="2"/>
        <v>71</v>
      </c>
      <c r="D50" s="224"/>
      <c r="E50" s="175"/>
      <c r="F50" s="175"/>
      <c r="G50" s="174" t="s">
        <v>19</v>
      </c>
      <c r="H50" s="176">
        <v>63.2</v>
      </c>
      <c r="I50" s="176">
        <f t="shared" si="0"/>
        <v>17.333333333333336</v>
      </c>
      <c r="J50" s="176">
        <v>83.9</v>
      </c>
      <c r="K50" s="176">
        <f t="shared" si="4"/>
        <v>28.833333333333336</v>
      </c>
      <c r="L50" s="164"/>
      <c r="M50" s="164"/>
      <c r="N50" s="164"/>
      <c r="O50" s="157"/>
      <c r="P50" s="157"/>
      <c r="Q50" s="157"/>
      <c r="R50" s="164" t="s">
        <v>100</v>
      </c>
      <c r="S50" s="157"/>
      <c r="T50" s="178"/>
      <c r="U50" s="179">
        <f t="shared" si="3"/>
        <v>49</v>
      </c>
      <c r="AF50" s="180">
        <v>42.375999999999998</v>
      </c>
    </row>
    <row r="51" spans="1:32" x14ac:dyDescent="0.25">
      <c r="A51" s="174">
        <v>42807</v>
      </c>
      <c r="B51" s="175">
        <v>835</v>
      </c>
      <c r="C51" s="121">
        <f t="shared" si="2"/>
        <v>72</v>
      </c>
      <c r="D51" s="224"/>
      <c r="E51" s="175"/>
      <c r="F51" s="175"/>
      <c r="G51" s="174" t="s">
        <v>19</v>
      </c>
      <c r="H51" s="176">
        <v>56.3</v>
      </c>
      <c r="I51" s="176">
        <f t="shared" si="0"/>
        <v>13.499999999999998</v>
      </c>
      <c r="J51" s="176">
        <v>55.3</v>
      </c>
      <c r="K51" s="176">
        <f t="shared" si="4"/>
        <v>12.944444444444443</v>
      </c>
      <c r="L51" s="164"/>
      <c r="M51" s="164"/>
      <c r="N51" s="164"/>
      <c r="O51" s="157"/>
      <c r="P51" s="157"/>
      <c r="Q51" s="157"/>
      <c r="R51" s="164" t="s">
        <v>100</v>
      </c>
      <c r="S51" s="157"/>
      <c r="T51" s="178"/>
      <c r="U51" s="179">
        <f t="shared" si="3"/>
        <v>49</v>
      </c>
      <c r="AF51" s="180">
        <v>46.981000000000002</v>
      </c>
    </row>
    <row r="52" spans="1:32" x14ac:dyDescent="0.25">
      <c r="A52" s="174">
        <v>42807</v>
      </c>
      <c r="B52" s="175">
        <v>1255</v>
      </c>
      <c r="C52" s="121">
        <f t="shared" si="2"/>
        <v>72</v>
      </c>
      <c r="D52" s="224"/>
      <c r="E52" s="175"/>
      <c r="F52" s="175"/>
      <c r="G52" s="174" t="s">
        <v>19</v>
      </c>
      <c r="H52" s="176">
        <v>64</v>
      </c>
      <c r="I52" s="176">
        <f t="shared" si="0"/>
        <v>17.777777777777779</v>
      </c>
      <c r="J52" s="176">
        <v>80</v>
      </c>
      <c r="K52" s="176">
        <f t="shared" si="4"/>
        <v>26.666666666666664</v>
      </c>
      <c r="L52" s="164"/>
      <c r="M52" s="164"/>
      <c r="N52" s="164"/>
      <c r="O52" s="157"/>
      <c r="P52" s="157"/>
      <c r="Q52" s="157"/>
      <c r="R52" s="164" t="s">
        <v>102</v>
      </c>
      <c r="S52" s="157"/>
      <c r="T52" s="178"/>
      <c r="U52" s="179">
        <f t="shared" si="3"/>
        <v>49</v>
      </c>
      <c r="AF52" s="180">
        <v>42.399000000000001</v>
      </c>
    </row>
    <row r="53" spans="1:32" x14ac:dyDescent="0.25">
      <c r="A53" s="174">
        <v>42807</v>
      </c>
      <c r="B53" s="175">
        <v>1626</v>
      </c>
      <c r="C53" s="121">
        <f t="shared" si="2"/>
        <v>72</v>
      </c>
      <c r="D53" s="224"/>
      <c r="E53" s="175"/>
      <c r="F53" s="175"/>
      <c r="G53" s="174" t="s">
        <v>19</v>
      </c>
      <c r="H53" s="176">
        <v>64.7</v>
      </c>
      <c r="I53" s="176">
        <f t="shared" si="0"/>
        <v>18.166666666666668</v>
      </c>
      <c r="J53" s="176">
        <v>85.4</v>
      </c>
      <c r="K53" s="176">
        <f t="shared" si="4"/>
        <v>29.666666666666668</v>
      </c>
      <c r="L53" s="164"/>
      <c r="M53" s="164"/>
      <c r="N53" s="164"/>
      <c r="O53" s="157"/>
      <c r="P53" s="157"/>
      <c r="Q53" s="157"/>
      <c r="R53" s="164" t="s">
        <v>103</v>
      </c>
      <c r="S53" s="157"/>
      <c r="T53" s="178"/>
      <c r="U53" s="179">
        <f t="shared" si="3"/>
        <v>49</v>
      </c>
      <c r="AF53" s="160">
        <v>49.988999999999997</v>
      </c>
    </row>
    <row r="54" spans="1:32" x14ac:dyDescent="0.25">
      <c r="A54" s="174">
        <v>42808</v>
      </c>
      <c r="B54" s="175">
        <v>848</v>
      </c>
      <c r="C54" s="121">
        <f t="shared" si="2"/>
        <v>73</v>
      </c>
      <c r="D54" s="224"/>
      <c r="E54" s="175"/>
      <c r="F54" s="175"/>
      <c r="G54" s="174" t="s">
        <v>19</v>
      </c>
      <c r="H54" s="176">
        <v>57.1</v>
      </c>
      <c r="I54" s="176">
        <f t="shared" si="0"/>
        <v>13.944444444444445</v>
      </c>
      <c r="J54" s="176">
        <v>57</v>
      </c>
      <c r="K54" s="176">
        <f t="shared" si="4"/>
        <v>13.888888888888889</v>
      </c>
      <c r="L54" s="164"/>
      <c r="M54" s="164"/>
      <c r="N54" s="164"/>
      <c r="O54" s="157"/>
      <c r="P54" s="157"/>
      <c r="Q54" s="157"/>
      <c r="R54" s="164" t="s">
        <v>103</v>
      </c>
      <c r="S54" s="157"/>
      <c r="T54" s="178"/>
      <c r="U54" s="179">
        <f t="shared" si="3"/>
        <v>49</v>
      </c>
      <c r="AF54" s="160">
        <v>48.856000000000002</v>
      </c>
    </row>
    <row r="55" spans="1:32" x14ac:dyDescent="0.25">
      <c r="A55" s="174">
        <v>42808</v>
      </c>
      <c r="B55" s="175">
        <v>1150</v>
      </c>
      <c r="C55" s="121">
        <f t="shared" si="2"/>
        <v>73</v>
      </c>
      <c r="D55" s="224"/>
      <c r="E55" s="175"/>
      <c r="F55" s="175"/>
      <c r="G55" s="174" t="s">
        <v>19</v>
      </c>
      <c r="H55" s="176">
        <v>60.9</v>
      </c>
      <c r="I55" s="176">
        <f t="shared" si="0"/>
        <v>16.055555555555554</v>
      </c>
      <c r="J55" s="176">
        <v>76.900000000000006</v>
      </c>
      <c r="K55" s="176">
        <f t="shared" si="4"/>
        <v>24.944444444444446</v>
      </c>
      <c r="L55" s="164"/>
      <c r="M55" s="164"/>
      <c r="N55" s="164"/>
      <c r="O55" s="157"/>
      <c r="P55" s="157"/>
      <c r="Q55" s="157"/>
      <c r="R55" s="164" t="s">
        <v>104</v>
      </c>
      <c r="S55" s="157"/>
      <c r="T55" s="178"/>
      <c r="U55" s="179">
        <f t="shared" si="3"/>
        <v>49</v>
      </c>
      <c r="AF55" s="153">
        <v>51.695</v>
      </c>
    </row>
    <row r="56" spans="1:32" x14ac:dyDescent="0.25">
      <c r="A56" s="174">
        <v>42808</v>
      </c>
      <c r="B56" s="175">
        <v>1530</v>
      </c>
      <c r="C56" s="121">
        <f t="shared" si="2"/>
        <v>73</v>
      </c>
      <c r="D56" s="224"/>
      <c r="E56" s="175"/>
      <c r="F56" s="175"/>
      <c r="G56" s="174" t="s">
        <v>34</v>
      </c>
      <c r="H56" s="176">
        <v>65.099999999999994</v>
      </c>
      <c r="I56" s="176">
        <f t="shared" si="0"/>
        <v>18.388888888888886</v>
      </c>
      <c r="J56" s="176">
        <v>84.4</v>
      </c>
      <c r="K56" s="176">
        <f t="shared" si="4"/>
        <v>29.111111111111114</v>
      </c>
      <c r="L56" s="164"/>
      <c r="M56" s="164"/>
      <c r="N56" s="164"/>
      <c r="O56" s="157"/>
      <c r="P56" s="157"/>
      <c r="Q56" s="157"/>
      <c r="R56" s="164" t="s">
        <v>105</v>
      </c>
      <c r="S56" s="157"/>
      <c r="T56" s="178"/>
      <c r="U56" s="179">
        <f t="shared" si="3"/>
        <v>0</v>
      </c>
      <c r="AF56" s="153">
        <v>50.070999999999998</v>
      </c>
    </row>
    <row r="57" spans="1:32" x14ac:dyDescent="0.25">
      <c r="A57" s="174">
        <v>42809</v>
      </c>
      <c r="B57" s="175">
        <v>943</v>
      </c>
      <c r="C57" s="121">
        <f t="shared" si="2"/>
        <v>74</v>
      </c>
      <c r="D57" s="224"/>
      <c r="E57" s="175"/>
      <c r="F57" s="175"/>
      <c r="G57" s="174" t="s">
        <v>19</v>
      </c>
      <c r="H57" s="176">
        <v>60.2</v>
      </c>
      <c r="I57" s="176">
        <f t="shared" si="0"/>
        <v>15.666666666666668</v>
      </c>
      <c r="J57" s="176">
        <v>62.7</v>
      </c>
      <c r="K57" s="176">
        <f t="shared" si="4"/>
        <v>17.055555555555557</v>
      </c>
      <c r="L57" s="164"/>
      <c r="M57" s="164"/>
      <c r="N57" s="164"/>
      <c r="O57" s="157"/>
      <c r="P57" s="157"/>
      <c r="Q57" s="157"/>
      <c r="R57" s="164" t="s">
        <v>106</v>
      </c>
      <c r="S57" s="157"/>
      <c r="T57" s="178"/>
      <c r="U57" s="179">
        <f t="shared" si="3"/>
        <v>49</v>
      </c>
      <c r="AF57" s="153">
        <v>48.718000000000004</v>
      </c>
    </row>
    <row r="58" spans="1:32" x14ac:dyDescent="0.25">
      <c r="A58" s="174">
        <v>42809</v>
      </c>
      <c r="B58" s="175">
        <v>1305</v>
      </c>
      <c r="C58" s="121">
        <f t="shared" si="2"/>
        <v>74</v>
      </c>
      <c r="D58" s="224"/>
      <c r="E58" s="175"/>
      <c r="F58" s="175"/>
      <c r="G58" s="174" t="s">
        <v>19</v>
      </c>
      <c r="H58" s="176">
        <v>64.2</v>
      </c>
      <c r="I58" s="176">
        <f t="shared" si="0"/>
        <v>17.888888888888889</v>
      </c>
      <c r="J58" s="176">
        <v>79.599999999999994</v>
      </c>
      <c r="K58" s="176">
        <f t="shared" si="4"/>
        <v>26.444444444444439</v>
      </c>
      <c r="L58" s="164"/>
      <c r="M58" s="164"/>
      <c r="N58" s="164"/>
      <c r="O58" s="157"/>
      <c r="P58" s="157"/>
      <c r="Q58" s="157"/>
      <c r="R58" s="164" t="s">
        <v>107</v>
      </c>
      <c r="S58" s="157"/>
      <c r="T58" s="178"/>
      <c r="U58" s="179">
        <f t="shared" si="3"/>
        <v>49</v>
      </c>
      <c r="AF58" s="153">
        <v>46.308999999999997</v>
      </c>
    </row>
    <row r="59" spans="1:32" x14ac:dyDescent="0.25">
      <c r="A59" s="174">
        <v>42809</v>
      </c>
      <c r="B59" s="175">
        <v>1630</v>
      </c>
      <c r="C59" s="121">
        <f t="shared" si="2"/>
        <v>74</v>
      </c>
      <c r="D59" s="224"/>
      <c r="E59" s="175"/>
      <c r="F59" s="175"/>
      <c r="G59" s="174" t="s">
        <v>19</v>
      </c>
      <c r="H59" s="176">
        <v>63.7</v>
      </c>
      <c r="I59" s="176">
        <f t="shared" si="0"/>
        <v>17.611111111111111</v>
      </c>
      <c r="J59" s="176">
        <v>79.3</v>
      </c>
      <c r="K59" s="176">
        <f t="shared" si="4"/>
        <v>26.277777777777775</v>
      </c>
      <c r="L59" s="164"/>
      <c r="M59" s="164"/>
      <c r="N59" s="164"/>
      <c r="O59" s="157"/>
      <c r="P59" s="157"/>
      <c r="Q59" s="157"/>
      <c r="R59" s="164" t="s">
        <v>89</v>
      </c>
      <c r="S59" s="157"/>
      <c r="T59" s="178"/>
      <c r="U59" s="179">
        <f t="shared" si="3"/>
        <v>49</v>
      </c>
      <c r="AF59" s="153">
        <v>50.536000000000001</v>
      </c>
    </row>
    <row r="60" spans="1:32" x14ac:dyDescent="0.25">
      <c r="A60" s="174">
        <v>42810</v>
      </c>
      <c r="B60" s="175">
        <v>802</v>
      </c>
      <c r="C60" s="121">
        <f t="shared" si="2"/>
        <v>75</v>
      </c>
      <c r="D60" s="224"/>
      <c r="E60" s="175"/>
      <c r="F60" s="175"/>
      <c r="G60" s="174" t="s">
        <v>19</v>
      </c>
      <c r="H60" s="176">
        <v>57.3</v>
      </c>
      <c r="I60" s="176">
        <f t="shared" si="0"/>
        <v>14.055555555555554</v>
      </c>
      <c r="J60" s="176">
        <v>51.2</v>
      </c>
      <c r="K60" s="176">
        <f t="shared" si="4"/>
        <v>10.666666666666668</v>
      </c>
      <c r="L60" s="164"/>
      <c r="M60" s="164"/>
      <c r="N60" s="164"/>
      <c r="O60" s="157"/>
      <c r="P60" s="157"/>
      <c r="Q60" s="157"/>
      <c r="R60" s="164" t="s">
        <v>89</v>
      </c>
      <c r="S60" s="157"/>
      <c r="T60" s="178"/>
      <c r="U60" s="179">
        <f t="shared" si="3"/>
        <v>49</v>
      </c>
      <c r="AF60" s="153">
        <v>49.658999999999999</v>
      </c>
    </row>
    <row r="61" spans="1:32" x14ac:dyDescent="0.25">
      <c r="A61" s="174">
        <v>42810</v>
      </c>
      <c r="B61" s="175">
        <v>1246</v>
      </c>
      <c r="C61" s="121">
        <f t="shared" si="2"/>
        <v>75</v>
      </c>
      <c r="D61" s="224"/>
      <c r="E61" s="175"/>
      <c r="F61" s="175"/>
      <c r="G61" s="174" t="s">
        <v>19</v>
      </c>
      <c r="H61" s="176">
        <v>64.400000000000006</v>
      </c>
      <c r="I61" s="176">
        <f t="shared" si="0"/>
        <v>18.000000000000004</v>
      </c>
      <c r="J61" s="176">
        <v>77.3</v>
      </c>
      <c r="K61" s="176">
        <f t="shared" si="4"/>
        <v>25.166666666666664</v>
      </c>
      <c r="L61" s="164"/>
      <c r="M61" s="164"/>
      <c r="N61" s="164"/>
      <c r="O61" s="157"/>
      <c r="P61" s="157"/>
      <c r="Q61" s="157"/>
      <c r="R61" s="164" t="s">
        <v>108</v>
      </c>
      <c r="S61" s="157"/>
      <c r="T61" s="178"/>
      <c r="U61" s="179">
        <f t="shared" si="3"/>
        <v>49</v>
      </c>
      <c r="AF61" s="153">
        <v>51.12</v>
      </c>
    </row>
    <row r="62" spans="1:32" x14ac:dyDescent="0.25">
      <c r="A62" s="174">
        <v>42810</v>
      </c>
      <c r="B62" s="175">
        <v>1815</v>
      </c>
      <c r="C62" s="121">
        <f t="shared" si="2"/>
        <v>75</v>
      </c>
      <c r="D62" s="224"/>
      <c r="E62" s="175"/>
      <c r="F62" s="175"/>
      <c r="G62" s="174" t="s">
        <v>19</v>
      </c>
      <c r="H62" s="176">
        <v>62.5</v>
      </c>
      <c r="I62" s="176">
        <f t="shared" si="0"/>
        <v>16.944444444444443</v>
      </c>
      <c r="J62" s="176">
        <v>78</v>
      </c>
      <c r="K62" s="176">
        <f t="shared" si="4"/>
        <v>25.555555555555554</v>
      </c>
      <c r="L62" s="164"/>
      <c r="M62" s="164"/>
      <c r="N62" s="164"/>
      <c r="O62" s="157"/>
      <c r="P62" s="157"/>
      <c r="Q62" s="157"/>
      <c r="R62" s="164" t="s">
        <v>89</v>
      </c>
      <c r="S62" s="157"/>
      <c r="T62" s="178"/>
      <c r="U62" s="179">
        <f t="shared" si="3"/>
        <v>49</v>
      </c>
      <c r="AF62" s="153">
        <v>50.814</v>
      </c>
    </row>
    <row r="63" spans="1:32" x14ac:dyDescent="0.25">
      <c r="A63" s="174">
        <v>42811</v>
      </c>
      <c r="B63" s="175">
        <v>700</v>
      </c>
      <c r="C63" s="121">
        <f t="shared" si="2"/>
        <v>76</v>
      </c>
      <c r="D63" s="224"/>
      <c r="E63" s="175"/>
      <c r="F63" s="175"/>
      <c r="G63" s="174" t="s">
        <v>19</v>
      </c>
      <c r="H63" s="176">
        <v>57.4</v>
      </c>
      <c r="I63" s="176">
        <f t="shared" si="0"/>
        <v>14.111111111111111</v>
      </c>
      <c r="J63" s="176">
        <v>49</v>
      </c>
      <c r="K63" s="176">
        <f t="shared" si="4"/>
        <v>9.4444444444444446</v>
      </c>
      <c r="L63" s="164"/>
      <c r="M63" s="164"/>
      <c r="N63" s="164"/>
      <c r="O63" s="157"/>
      <c r="P63" s="157"/>
      <c r="Q63" s="157"/>
      <c r="R63" s="164" t="s">
        <v>109</v>
      </c>
      <c r="S63" s="157"/>
      <c r="T63" s="178"/>
      <c r="U63" s="179">
        <f t="shared" si="3"/>
        <v>49</v>
      </c>
      <c r="AF63" s="153">
        <v>49.417000000000002</v>
      </c>
    </row>
    <row r="64" spans="1:32" x14ac:dyDescent="0.25">
      <c r="A64" s="174">
        <v>42811</v>
      </c>
      <c r="B64" s="175">
        <v>1230</v>
      </c>
      <c r="C64" s="121">
        <f t="shared" si="2"/>
        <v>76</v>
      </c>
      <c r="D64" s="224"/>
      <c r="E64" s="175"/>
      <c r="F64" s="175"/>
      <c r="G64" s="174" t="s">
        <v>36</v>
      </c>
      <c r="H64" s="176">
        <v>59.5</v>
      </c>
      <c r="I64" s="176">
        <f t="shared" si="0"/>
        <v>15.277777777777777</v>
      </c>
      <c r="J64" s="176">
        <v>73.900000000000006</v>
      </c>
      <c r="K64" s="176">
        <f t="shared" si="4"/>
        <v>23.277777777777782</v>
      </c>
      <c r="L64" s="164"/>
      <c r="M64" s="164"/>
      <c r="N64" s="164"/>
      <c r="O64" s="157"/>
      <c r="P64" s="157"/>
      <c r="Q64" s="157"/>
      <c r="R64" s="164" t="s">
        <v>110</v>
      </c>
      <c r="S64" s="157"/>
      <c r="T64" s="178"/>
      <c r="U64" s="179">
        <f t="shared" si="3"/>
        <v>0</v>
      </c>
      <c r="AF64" s="153">
        <v>45.869</v>
      </c>
    </row>
    <row r="65" spans="1:32" x14ac:dyDescent="0.25">
      <c r="A65" s="174">
        <v>42811</v>
      </c>
      <c r="B65" s="175">
        <v>1445</v>
      </c>
      <c r="C65" s="121">
        <f t="shared" si="2"/>
        <v>76</v>
      </c>
      <c r="D65" s="224"/>
      <c r="E65" s="175"/>
      <c r="F65" s="175"/>
      <c r="G65" s="174" t="s">
        <v>19</v>
      </c>
      <c r="H65" s="176">
        <v>63.9</v>
      </c>
      <c r="I65" s="176">
        <f t="shared" si="0"/>
        <v>17.722222222222221</v>
      </c>
      <c r="J65" s="176">
        <v>79.8</v>
      </c>
      <c r="K65" s="176">
        <f t="shared" si="4"/>
        <v>26.555555555555554</v>
      </c>
      <c r="L65" s="164"/>
      <c r="M65" s="164"/>
      <c r="N65" s="164"/>
      <c r="O65" s="157"/>
      <c r="P65" s="157"/>
      <c r="Q65" s="157"/>
      <c r="R65" s="164" t="s">
        <v>112</v>
      </c>
      <c r="S65" s="157"/>
      <c r="T65" s="178"/>
      <c r="U65" s="179">
        <f t="shared" si="3"/>
        <v>49</v>
      </c>
      <c r="AF65" s="153">
        <v>40.689</v>
      </c>
    </row>
    <row r="66" spans="1:32" x14ac:dyDescent="0.25">
      <c r="A66" s="174">
        <v>42812</v>
      </c>
      <c r="B66" s="175">
        <v>720</v>
      </c>
      <c r="C66" s="121">
        <f t="shared" si="2"/>
        <v>77</v>
      </c>
      <c r="D66" s="224"/>
      <c r="E66" s="175"/>
      <c r="F66" s="175"/>
      <c r="G66" s="174" t="s">
        <v>19</v>
      </c>
      <c r="H66" s="176">
        <v>56.5</v>
      </c>
      <c r="I66" s="176">
        <f t="shared" si="0"/>
        <v>13.611111111111111</v>
      </c>
      <c r="J66" s="176">
        <v>49.3</v>
      </c>
      <c r="K66" s="176">
        <f t="shared" si="4"/>
        <v>9.6111111111111089</v>
      </c>
      <c r="L66" s="164"/>
      <c r="M66" s="164"/>
      <c r="N66" s="164"/>
      <c r="O66" s="157"/>
      <c r="P66" s="157"/>
      <c r="Q66" s="157"/>
      <c r="R66" s="164" t="s">
        <v>113</v>
      </c>
      <c r="S66" s="157"/>
      <c r="T66" s="178"/>
      <c r="U66" s="179">
        <f t="shared" si="3"/>
        <v>49</v>
      </c>
      <c r="AF66" s="153">
        <v>51.168999999999997</v>
      </c>
    </row>
    <row r="67" spans="1:32" x14ac:dyDescent="0.25">
      <c r="A67" s="174">
        <v>42812</v>
      </c>
      <c r="B67" s="175">
        <v>1528</v>
      </c>
      <c r="C67" s="121">
        <f t="shared" si="2"/>
        <v>77</v>
      </c>
      <c r="D67" s="224"/>
      <c r="E67" s="175"/>
      <c r="F67" s="175"/>
      <c r="G67" s="174" t="s">
        <v>19</v>
      </c>
      <c r="H67" s="176">
        <v>65.599999999999994</v>
      </c>
      <c r="I67" s="176">
        <f t="shared" si="0"/>
        <v>18.666666666666664</v>
      </c>
      <c r="J67" s="176">
        <v>82.9</v>
      </c>
      <c r="K67" s="176">
        <f t="shared" si="4"/>
        <v>28.277777777777779</v>
      </c>
      <c r="L67" s="164"/>
      <c r="M67" s="164"/>
      <c r="N67" s="164"/>
      <c r="O67" s="157"/>
      <c r="P67" s="157"/>
      <c r="Q67" s="157"/>
      <c r="R67" s="164" t="s">
        <v>114</v>
      </c>
      <c r="S67" s="157"/>
      <c r="T67" s="178"/>
      <c r="U67" s="179">
        <f t="shared" si="3"/>
        <v>49</v>
      </c>
      <c r="AF67" s="153">
        <v>49.073</v>
      </c>
    </row>
    <row r="68" spans="1:32" x14ac:dyDescent="0.25">
      <c r="A68" s="174">
        <v>42813</v>
      </c>
      <c r="B68" s="175">
        <v>730</v>
      </c>
      <c r="C68" s="121">
        <f t="shared" si="2"/>
        <v>78</v>
      </c>
      <c r="D68" s="224"/>
      <c r="E68" s="175"/>
      <c r="F68" s="175"/>
      <c r="G68" s="174" t="s">
        <v>19</v>
      </c>
      <c r="H68" s="176">
        <v>57.6</v>
      </c>
      <c r="I68" s="176">
        <f t="shared" si="0"/>
        <v>14.222222222222223</v>
      </c>
      <c r="J68" s="176">
        <v>49.8</v>
      </c>
      <c r="K68" s="176">
        <f t="shared" si="4"/>
        <v>9.8888888888888875</v>
      </c>
      <c r="L68" s="164"/>
      <c r="M68" s="164"/>
      <c r="N68" s="164"/>
      <c r="O68" s="157"/>
      <c r="P68" s="157"/>
      <c r="Q68" s="157"/>
      <c r="R68" s="164" t="s">
        <v>115</v>
      </c>
      <c r="S68" s="157"/>
      <c r="T68" s="178"/>
      <c r="U68" s="179">
        <f t="shared" si="3"/>
        <v>49</v>
      </c>
      <c r="AF68" s="153">
        <v>45.517000000000003</v>
      </c>
    </row>
    <row r="69" spans="1:32" x14ac:dyDescent="0.25">
      <c r="A69" s="174">
        <v>42813</v>
      </c>
      <c r="B69" s="175">
        <v>1233</v>
      </c>
      <c r="C69" s="121">
        <f t="shared" si="2"/>
        <v>78</v>
      </c>
      <c r="D69" s="224"/>
      <c r="E69" s="175"/>
      <c r="F69" s="175"/>
      <c r="G69" s="174" t="s">
        <v>19</v>
      </c>
      <c r="H69" s="176">
        <v>65.2</v>
      </c>
      <c r="I69" s="176">
        <f t="shared" si="0"/>
        <v>18.444444444444446</v>
      </c>
      <c r="J69" s="176">
        <v>80</v>
      </c>
      <c r="K69" s="176">
        <f t="shared" si="4"/>
        <v>26.666666666666664</v>
      </c>
      <c r="L69" s="164"/>
      <c r="M69" s="164"/>
      <c r="N69" s="164"/>
      <c r="O69" s="157"/>
      <c r="P69" s="157"/>
      <c r="Q69" s="157"/>
      <c r="R69" s="164" t="s">
        <v>116</v>
      </c>
      <c r="S69" s="157"/>
      <c r="T69" s="178"/>
      <c r="U69" s="179">
        <f t="shared" si="3"/>
        <v>49</v>
      </c>
      <c r="AF69" s="153">
        <v>53.704999999999998</v>
      </c>
    </row>
    <row r="70" spans="1:32" x14ac:dyDescent="0.25">
      <c r="A70" s="174">
        <v>42813</v>
      </c>
      <c r="B70" s="175">
        <v>1720</v>
      </c>
      <c r="C70" s="121">
        <f t="shared" si="2"/>
        <v>78</v>
      </c>
      <c r="D70" s="224"/>
      <c r="E70" s="175"/>
      <c r="F70" s="175"/>
      <c r="G70" s="174" t="s">
        <v>19</v>
      </c>
      <c r="H70" s="176">
        <v>64.8</v>
      </c>
      <c r="I70" s="176">
        <f t="shared" si="0"/>
        <v>18.222222222222221</v>
      </c>
      <c r="J70" s="176">
        <v>81.400000000000006</v>
      </c>
      <c r="K70" s="176">
        <f t="shared" si="4"/>
        <v>27.444444444444446</v>
      </c>
      <c r="L70" s="164"/>
      <c r="M70" s="164"/>
      <c r="N70" s="164"/>
      <c r="O70" s="157"/>
      <c r="P70" s="157"/>
      <c r="Q70" s="157"/>
      <c r="R70" s="164" t="s">
        <v>117</v>
      </c>
      <c r="S70" s="157"/>
      <c r="T70" s="178"/>
      <c r="U70" s="179">
        <f t="shared" si="3"/>
        <v>49</v>
      </c>
      <c r="AF70" s="181">
        <v>43.853000000000002</v>
      </c>
    </row>
    <row r="71" spans="1:32" x14ac:dyDescent="0.25">
      <c r="A71" s="174">
        <v>42814</v>
      </c>
      <c r="B71" s="175">
        <v>740</v>
      </c>
      <c r="C71" s="121">
        <f t="shared" si="2"/>
        <v>79</v>
      </c>
      <c r="D71" s="224"/>
      <c r="E71" s="175"/>
      <c r="F71" s="175"/>
      <c r="G71" s="174" t="s">
        <v>19</v>
      </c>
      <c r="H71" s="176">
        <v>58.7</v>
      </c>
      <c r="I71" s="176">
        <f t="shared" si="0"/>
        <v>14.833333333333334</v>
      </c>
      <c r="J71" s="176">
        <v>52</v>
      </c>
      <c r="K71" s="176">
        <f t="shared" si="4"/>
        <v>11.111111111111111</v>
      </c>
      <c r="L71" s="164"/>
      <c r="M71" s="164"/>
      <c r="N71" s="164"/>
      <c r="O71" s="157"/>
      <c r="P71" s="157"/>
      <c r="Q71" s="157"/>
      <c r="R71" s="164" t="s">
        <v>118</v>
      </c>
      <c r="S71" s="157"/>
      <c r="T71" s="178"/>
      <c r="U71" s="179">
        <f t="shared" si="3"/>
        <v>49</v>
      </c>
      <c r="AF71" s="182">
        <v>53.103999999999999</v>
      </c>
    </row>
    <row r="72" spans="1:32" x14ac:dyDescent="0.25">
      <c r="A72" s="174">
        <v>42814</v>
      </c>
      <c r="B72" s="175">
        <v>1253</v>
      </c>
      <c r="C72" s="121">
        <f t="shared" si="2"/>
        <v>79</v>
      </c>
      <c r="D72" s="224"/>
      <c r="E72" s="175"/>
      <c r="F72" s="175"/>
      <c r="G72" s="174" t="s">
        <v>19</v>
      </c>
      <c r="H72" s="176">
        <v>68.5</v>
      </c>
      <c r="I72" s="176">
        <f t="shared" si="0"/>
        <v>20.277777777777779</v>
      </c>
      <c r="J72" s="176">
        <v>82.5</v>
      </c>
      <c r="K72" s="176">
        <f t="shared" si="4"/>
        <v>28.055555555555554</v>
      </c>
      <c r="L72" s="164"/>
      <c r="M72" s="164"/>
      <c r="N72" s="164"/>
      <c r="O72" s="157"/>
      <c r="P72" s="157"/>
      <c r="Q72" s="157"/>
      <c r="R72" s="164" t="s">
        <v>119</v>
      </c>
      <c r="S72" s="157"/>
      <c r="T72" s="178"/>
      <c r="U72" s="179">
        <f t="shared" si="3"/>
        <v>49</v>
      </c>
      <c r="AF72" s="181">
        <v>52.09</v>
      </c>
    </row>
    <row r="73" spans="1:32" x14ac:dyDescent="0.25">
      <c r="A73" s="174">
        <v>42814</v>
      </c>
      <c r="B73" s="175">
        <v>1740</v>
      </c>
      <c r="C73" s="121">
        <f t="shared" si="2"/>
        <v>79</v>
      </c>
      <c r="D73" s="224"/>
      <c r="E73" s="175"/>
      <c r="F73" s="175"/>
      <c r="G73" s="174" t="s">
        <v>19</v>
      </c>
      <c r="H73" s="176">
        <v>65.400000000000006</v>
      </c>
      <c r="I73" s="176">
        <f t="shared" si="0"/>
        <v>18.555555555555557</v>
      </c>
      <c r="J73" s="176">
        <v>80.7</v>
      </c>
      <c r="K73" s="176">
        <f t="shared" si="4"/>
        <v>27.055555555555557</v>
      </c>
      <c r="L73" s="164"/>
      <c r="M73" s="164"/>
      <c r="N73" s="164"/>
      <c r="O73" s="157"/>
      <c r="P73" s="157"/>
      <c r="Q73" s="157"/>
      <c r="R73" s="164" t="s">
        <v>119</v>
      </c>
      <c r="S73" s="157"/>
      <c r="T73" s="178" t="s">
        <v>127</v>
      </c>
      <c r="U73" s="179">
        <f t="shared" si="3"/>
        <v>49</v>
      </c>
      <c r="AF73" s="153">
        <v>51.331000000000003</v>
      </c>
    </row>
    <row r="74" spans="1:32" x14ac:dyDescent="0.25">
      <c r="A74" s="174">
        <v>42815</v>
      </c>
      <c r="B74" s="175">
        <v>720</v>
      </c>
      <c r="C74" s="121">
        <f t="shared" si="2"/>
        <v>80</v>
      </c>
      <c r="D74" s="224"/>
      <c r="E74" s="175"/>
      <c r="F74" s="175"/>
      <c r="G74" s="174" t="s">
        <v>19</v>
      </c>
      <c r="H74" s="176">
        <v>58.8</v>
      </c>
      <c r="I74" s="176">
        <f t="shared" si="0"/>
        <v>14.888888888888888</v>
      </c>
      <c r="J74" s="176">
        <v>49.6</v>
      </c>
      <c r="K74" s="176">
        <f t="shared" si="4"/>
        <v>9.7777777777777786</v>
      </c>
      <c r="L74" s="164"/>
      <c r="M74" s="164"/>
      <c r="N74" s="164"/>
      <c r="O74" s="157"/>
      <c r="P74" s="157"/>
      <c r="Q74" s="157"/>
      <c r="R74" s="164" t="s">
        <v>125</v>
      </c>
      <c r="S74" s="157"/>
      <c r="T74" s="178"/>
      <c r="U74" s="179">
        <f t="shared" ref="U74:U105" si="5">IF(G74="Otter Island, south fork",49,0)</f>
        <v>49</v>
      </c>
      <c r="AF74" s="153">
        <v>50.6</v>
      </c>
    </row>
    <row r="75" spans="1:32" x14ac:dyDescent="0.25">
      <c r="A75" s="174">
        <v>42815</v>
      </c>
      <c r="B75" s="175">
        <v>1237</v>
      </c>
      <c r="C75" s="121">
        <f t="shared" si="2"/>
        <v>80</v>
      </c>
      <c r="D75" s="224"/>
      <c r="E75" s="175"/>
      <c r="F75" s="175"/>
      <c r="G75" s="174" t="s">
        <v>19</v>
      </c>
      <c r="H75" s="176">
        <v>66.3</v>
      </c>
      <c r="I75" s="176">
        <f t="shared" si="0"/>
        <v>19.055555555555554</v>
      </c>
      <c r="J75" s="176">
        <v>80.3</v>
      </c>
      <c r="K75" s="176">
        <f t="shared" si="4"/>
        <v>26.833333333333332</v>
      </c>
      <c r="L75" s="164"/>
      <c r="M75" s="164"/>
      <c r="N75" s="164"/>
      <c r="O75" s="157"/>
      <c r="P75" s="157"/>
      <c r="Q75" s="157"/>
      <c r="R75" s="164" t="s">
        <v>126</v>
      </c>
      <c r="S75" s="157"/>
      <c r="T75" s="178"/>
      <c r="U75" s="179">
        <f t="shared" si="5"/>
        <v>49</v>
      </c>
      <c r="AF75" s="183">
        <v>59.478000000000002</v>
      </c>
    </row>
    <row r="76" spans="1:32" x14ac:dyDescent="0.25">
      <c r="A76" s="174">
        <v>42815</v>
      </c>
      <c r="B76" s="175">
        <v>1656</v>
      </c>
      <c r="C76" s="121">
        <f t="shared" si="2"/>
        <v>80</v>
      </c>
      <c r="D76" s="224"/>
      <c r="E76" s="175"/>
      <c r="F76" s="175"/>
      <c r="G76" s="174" t="s">
        <v>19</v>
      </c>
      <c r="H76" s="176">
        <v>66.2</v>
      </c>
      <c r="I76" s="176">
        <f t="shared" si="0"/>
        <v>19</v>
      </c>
      <c r="J76" s="176">
        <v>77.5</v>
      </c>
      <c r="K76" s="176">
        <f t="shared" si="4"/>
        <v>25.277777777777779</v>
      </c>
      <c r="L76" s="164"/>
      <c r="M76" s="164"/>
      <c r="N76" s="164"/>
      <c r="O76" s="157"/>
      <c r="P76" s="157"/>
      <c r="Q76" s="157"/>
      <c r="R76" s="164" t="s">
        <v>128</v>
      </c>
      <c r="S76" s="157"/>
      <c r="T76" s="178" t="s">
        <v>129</v>
      </c>
      <c r="U76" s="179">
        <f t="shared" si="5"/>
        <v>49</v>
      </c>
      <c r="AF76" s="184">
        <v>48.567</v>
      </c>
    </row>
    <row r="77" spans="1:32" x14ac:dyDescent="0.25">
      <c r="A77" s="174">
        <v>42816</v>
      </c>
      <c r="B77" s="175">
        <v>725</v>
      </c>
      <c r="C77" s="121">
        <f t="shared" si="2"/>
        <v>81</v>
      </c>
      <c r="D77" s="224"/>
      <c r="E77" s="175"/>
      <c r="F77" s="175"/>
      <c r="G77" s="174" t="s">
        <v>19</v>
      </c>
      <c r="H77" s="176">
        <v>59.5</v>
      </c>
      <c r="I77" s="176">
        <f t="shared" si="0"/>
        <v>15.277777777777777</v>
      </c>
      <c r="J77" s="176">
        <v>48.5</v>
      </c>
      <c r="K77" s="176">
        <f t="shared" si="4"/>
        <v>9.1666666666666661</v>
      </c>
      <c r="L77" s="164"/>
      <c r="M77" s="164"/>
      <c r="N77" s="164"/>
      <c r="O77" s="157"/>
      <c r="P77" s="157"/>
      <c r="Q77" s="164"/>
      <c r="R77" s="164" t="s">
        <v>130</v>
      </c>
      <c r="S77" s="164"/>
      <c r="T77" s="178"/>
      <c r="U77" s="179">
        <f t="shared" si="5"/>
        <v>49</v>
      </c>
      <c r="AF77" s="153">
        <v>51.36</v>
      </c>
    </row>
    <row r="78" spans="1:32" x14ac:dyDescent="0.25">
      <c r="A78" s="174">
        <v>42816</v>
      </c>
      <c r="B78" s="175">
        <v>1211</v>
      </c>
      <c r="C78" s="121">
        <f t="shared" si="2"/>
        <v>81</v>
      </c>
      <c r="D78" s="224"/>
      <c r="E78" s="175"/>
      <c r="F78" s="175"/>
      <c r="G78" s="174" t="s">
        <v>19</v>
      </c>
      <c r="H78" s="176">
        <v>62.4</v>
      </c>
      <c r="I78" s="176">
        <f t="shared" si="0"/>
        <v>16.888888888888889</v>
      </c>
      <c r="J78" s="176">
        <v>68.8</v>
      </c>
      <c r="K78" s="176">
        <f t="shared" si="4"/>
        <v>20.444444444444443</v>
      </c>
      <c r="L78" s="164"/>
      <c r="M78" s="164"/>
      <c r="N78" s="164"/>
      <c r="O78" s="157"/>
      <c r="P78" s="157"/>
      <c r="Q78" s="164"/>
      <c r="R78" s="164" t="s">
        <v>131</v>
      </c>
      <c r="S78" s="164"/>
      <c r="T78" s="178"/>
      <c r="U78" s="179">
        <f t="shared" si="5"/>
        <v>49</v>
      </c>
      <c r="AF78" s="184">
        <v>47.21</v>
      </c>
    </row>
    <row r="79" spans="1:32" x14ac:dyDescent="0.25">
      <c r="A79" s="174">
        <v>42816</v>
      </c>
      <c r="B79" s="175">
        <v>1655</v>
      </c>
      <c r="C79" s="121">
        <f t="shared" si="2"/>
        <v>81</v>
      </c>
      <c r="D79" s="224"/>
      <c r="E79" s="175"/>
      <c r="F79" s="175"/>
      <c r="G79" s="174" t="s">
        <v>19</v>
      </c>
      <c r="H79" s="176">
        <v>62.2</v>
      </c>
      <c r="I79" s="176">
        <f t="shared" si="0"/>
        <v>16.777777777777779</v>
      </c>
      <c r="J79" s="176">
        <v>68.900000000000006</v>
      </c>
      <c r="K79" s="176">
        <f t="shared" si="4"/>
        <v>20.500000000000004</v>
      </c>
      <c r="L79" s="164"/>
      <c r="M79" s="164"/>
      <c r="N79" s="164"/>
      <c r="O79" s="157"/>
      <c r="P79" s="157"/>
      <c r="Q79" s="164"/>
      <c r="R79" s="164" t="s">
        <v>131</v>
      </c>
      <c r="S79" s="164"/>
      <c r="T79" s="178"/>
      <c r="U79" s="179">
        <f t="shared" si="5"/>
        <v>49</v>
      </c>
      <c r="AF79" s="181">
        <v>43.31</v>
      </c>
    </row>
    <row r="80" spans="1:32" x14ac:dyDescent="0.25">
      <c r="A80" s="174">
        <v>42817</v>
      </c>
      <c r="B80" s="175">
        <v>715</v>
      </c>
      <c r="C80" s="121">
        <f t="shared" si="2"/>
        <v>82</v>
      </c>
      <c r="D80" s="224"/>
      <c r="E80" s="175"/>
      <c r="F80" s="175"/>
      <c r="G80" s="174" t="s">
        <v>19</v>
      </c>
      <c r="H80" s="176">
        <v>55</v>
      </c>
      <c r="I80" s="176">
        <f t="shared" ref="I80:I143" si="6">CONVERT(H80,"F","C")</f>
        <v>12.777777777777777</v>
      </c>
      <c r="J80" s="176">
        <v>42.2</v>
      </c>
      <c r="K80" s="176">
        <f t="shared" ref="K80:K111" si="7">CONVERT(J80,"F","C")</f>
        <v>5.6666666666666679</v>
      </c>
      <c r="L80" s="164"/>
      <c r="M80" s="164"/>
      <c r="N80" s="164"/>
      <c r="O80" s="157"/>
      <c r="P80" s="157"/>
      <c r="Q80" s="164"/>
      <c r="R80" s="164" t="s">
        <v>133</v>
      </c>
      <c r="S80" s="164"/>
      <c r="T80" s="178"/>
      <c r="U80" s="179">
        <f t="shared" si="5"/>
        <v>49</v>
      </c>
      <c r="AF80" s="181">
        <v>29</v>
      </c>
    </row>
    <row r="81" spans="1:32" x14ac:dyDescent="0.25">
      <c r="A81" s="174">
        <v>42817</v>
      </c>
      <c r="B81" s="175">
        <v>1301</v>
      </c>
      <c r="C81" s="121">
        <f t="shared" ref="C81:C144" si="8">A81-DATE(YEAR(A81),1,0)</f>
        <v>82</v>
      </c>
      <c r="D81" s="224"/>
      <c r="E81" s="175"/>
      <c r="F81" s="175"/>
      <c r="G81" s="174" t="s">
        <v>19</v>
      </c>
      <c r="H81" s="176">
        <v>58.9</v>
      </c>
      <c r="I81" s="176">
        <f t="shared" si="6"/>
        <v>14.944444444444443</v>
      </c>
      <c r="J81" s="176">
        <v>57.8</v>
      </c>
      <c r="K81" s="176">
        <f t="shared" si="7"/>
        <v>14.333333333333332</v>
      </c>
      <c r="L81" s="164"/>
      <c r="M81" s="164"/>
      <c r="N81" s="164"/>
      <c r="O81" s="157"/>
      <c r="P81" s="157"/>
      <c r="Q81" s="164"/>
      <c r="R81" s="164" t="s">
        <v>79</v>
      </c>
      <c r="S81" s="164"/>
      <c r="T81" s="178"/>
      <c r="U81" s="179">
        <f t="shared" si="5"/>
        <v>49</v>
      </c>
      <c r="AF81" s="181">
        <v>27.32</v>
      </c>
    </row>
    <row r="82" spans="1:32" x14ac:dyDescent="0.25">
      <c r="A82" s="174">
        <v>42817</v>
      </c>
      <c r="B82" s="175">
        <v>1803</v>
      </c>
      <c r="C82" s="121">
        <f t="shared" si="8"/>
        <v>82</v>
      </c>
      <c r="D82" s="224"/>
      <c r="E82" s="175"/>
      <c r="F82" s="175"/>
      <c r="G82" s="174" t="s">
        <v>19</v>
      </c>
      <c r="H82" s="176">
        <v>56.6</v>
      </c>
      <c r="I82" s="176">
        <f t="shared" si="6"/>
        <v>13.666666666666668</v>
      </c>
      <c r="J82" s="176">
        <v>45.4</v>
      </c>
      <c r="K82" s="176">
        <f t="shared" si="7"/>
        <v>7.4444444444444438</v>
      </c>
      <c r="L82" s="164"/>
      <c r="M82" s="164"/>
      <c r="N82" s="164"/>
      <c r="O82" s="157"/>
      <c r="P82" s="157"/>
      <c r="Q82" s="164"/>
      <c r="R82" s="164" t="s">
        <v>134</v>
      </c>
      <c r="S82" s="164"/>
      <c r="T82" s="178"/>
      <c r="U82" s="179">
        <f t="shared" si="5"/>
        <v>49</v>
      </c>
      <c r="AF82" s="181">
        <v>51.72</v>
      </c>
    </row>
    <row r="83" spans="1:32" x14ac:dyDescent="0.25">
      <c r="A83" s="174">
        <v>42818</v>
      </c>
      <c r="B83" s="175">
        <v>855</v>
      </c>
      <c r="C83" s="121">
        <f t="shared" si="8"/>
        <v>83</v>
      </c>
      <c r="D83" s="224"/>
      <c r="E83" s="175"/>
      <c r="F83" s="175"/>
      <c r="G83" s="174" t="s">
        <v>19</v>
      </c>
      <c r="H83" s="176">
        <v>53.7</v>
      </c>
      <c r="I83" s="176">
        <f t="shared" si="6"/>
        <v>12.055555555555557</v>
      </c>
      <c r="J83" s="176">
        <v>42</v>
      </c>
      <c r="K83" s="176">
        <f t="shared" si="7"/>
        <v>5.5555555555555554</v>
      </c>
      <c r="L83" s="164"/>
      <c r="M83" s="164"/>
      <c r="N83" s="164"/>
      <c r="O83" s="157"/>
      <c r="P83" s="157"/>
      <c r="Q83" s="164"/>
      <c r="R83" s="164" t="s">
        <v>135</v>
      </c>
      <c r="S83" s="164"/>
      <c r="T83" s="178"/>
      <c r="U83" s="179">
        <f t="shared" si="5"/>
        <v>49</v>
      </c>
      <c r="AF83" s="181">
        <v>51.65</v>
      </c>
    </row>
    <row r="84" spans="1:32" x14ac:dyDescent="0.25">
      <c r="A84" s="174">
        <v>42818</v>
      </c>
      <c r="B84" s="175">
        <v>1258</v>
      </c>
      <c r="C84" s="121">
        <f t="shared" si="8"/>
        <v>83</v>
      </c>
      <c r="D84" s="224"/>
      <c r="E84" s="175"/>
      <c r="F84" s="175"/>
      <c r="G84" s="174" t="s">
        <v>19</v>
      </c>
      <c r="H84" s="176">
        <v>60.7</v>
      </c>
      <c r="I84" s="176">
        <f t="shared" si="6"/>
        <v>15.944444444444446</v>
      </c>
      <c r="J84" s="176">
        <v>62.8</v>
      </c>
      <c r="K84" s="176">
        <f t="shared" si="7"/>
        <v>17.111111111111111</v>
      </c>
      <c r="L84" s="164"/>
      <c r="M84" s="164"/>
      <c r="N84" s="164"/>
      <c r="O84" s="157"/>
      <c r="P84" s="157"/>
      <c r="Q84" s="164"/>
      <c r="R84" s="164" t="s">
        <v>136</v>
      </c>
      <c r="S84" s="164"/>
      <c r="T84" s="178"/>
      <c r="U84" s="179">
        <f t="shared" si="5"/>
        <v>49</v>
      </c>
      <c r="AF84" s="181">
        <v>54.02</v>
      </c>
    </row>
    <row r="85" spans="1:32" x14ac:dyDescent="0.25">
      <c r="A85" s="174">
        <v>42818</v>
      </c>
      <c r="B85" s="175">
        <v>1450</v>
      </c>
      <c r="C85" s="121">
        <f t="shared" si="8"/>
        <v>83</v>
      </c>
      <c r="D85" s="224"/>
      <c r="E85" s="175"/>
      <c r="F85" s="175"/>
      <c r="G85" s="174" t="s">
        <v>179</v>
      </c>
      <c r="H85" s="176">
        <v>62.7</v>
      </c>
      <c r="I85" s="176">
        <f t="shared" si="6"/>
        <v>17.055555555555557</v>
      </c>
      <c r="J85" s="176">
        <v>69.599999999999994</v>
      </c>
      <c r="K85" s="176">
        <f t="shared" si="7"/>
        <v>20.888888888888886</v>
      </c>
      <c r="L85" s="164"/>
      <c r="M85" s="164"/>
      <c r="N85" s="164"/>
      <c r="O85" s="157"/>
      <c r="P85" s="157"/>
      <c r="Q85" s="164"/>
      <c r="R85" s="164" t="s">
        <v>137</v>
      </c>
      <c r="S85" s="164"/>
      <c r="T85" s="178"/>
      <c r="U85" s="179">
        <f t="shared" si="5"/>
        <v>0</v>
      </c>
      <c r="AF85" s="181">
        <v>48.47</v>
      </c>
    </row>
    <row r="86" spans="1:32" x14ac:dyDescent="0.25">
      <c r="A86" s="174">
        <v>42818</v>
      </c>
      <c r="B86" s="175">
        <v>1705</v>
      </c>
      <c r="C86" s="121">
        <f t="shared" si="8"/>
        <v>83</v>
      </c>
      <c r="D86" s="224"/>
      <c r="E86" s="175"/>
      <c r="F86" s="175"/>
      <c r="G86" s="174" t="s">
        <v>19</v>
      </c>
      <c r="H86" s="176">
        <v>60.5</v>
      </c>
      <c r="I86" s="176">
        <f t="shared" si="6"/>
        <v>15.833333333333332</v>
      </c>
      <c r="J86" s="176">
        <v>69</v>
      </c>
      <c r="K86" s="176">
        <f t="shared" si="7"/>
        <v>20.555555555555554</v>
      </c>
      <c r="L86" s="164"/>
      <c r="M86" s="164"/>
      <c r="N86" s="164"/>
      <c r="O86" s="157"/>
      <c r="P86" s="157"/>
      <c r="Q86" s="164"/>
      <c r="R86" s="164" t="s">
        <v>137</v>
      </c>
      <c r="S86" s="164"/>
      <c r="T86" s="178"/>
      <c r="U86" s="179">
        <f t="shared" si="5"/>
        <v>49</v>
      </c>
      <c r="AF86" s="181">
        <v>56.79</v>
      </c>
    </row>
    <row r="87" spans="1:32" x14ac:dyDescent="0.25">
      <c r="A87" s="174">
        <v>42819</v>
      </c>
      <c r="B87" s="175">
        <v>725</v>
      </c>
      <c r="C87" s="121">
        <f t="shared" si="8"/>
        <v>84</v>
      </c>
      <c r="D87" s="224"/>
      <c r="E87" s="175"/>
      <c r="F87" s="175"/>
      <c r="G87" s="174" t="s">
        <v>19</v>
      </c>
      <c r="H87" s="176">
        <v>54.8</v>
      </c>
      <c r="I87" s="176">
        <f t="shared" si="6"/>
        <v>12.666666666666664</v>
      </c>
      <c r="J87" s="176">
        <v>43</v>
      </c>
      <c r="K87" s="176">
        <f t="shared" si="7"/>
        <v>6.1111111111111107</v>
      </c>
      <c r="L87" s="164"/>
      <c r="M87" s="164"/>
      <c r="N87" s="164"/>
      <c r="O87" s="157"/>
      <c r="P87" s="157"/>
      <c r="Q87" s="164"/>
      <c r="R87" s="164" t="s">
        <v>138</v>
      </c>
      <c r="S87" s="164"/>
      <c r="T87" s="178"/>
      <c r="U87" s="179">
        <f t="shared" si="5"/>
        <v>49</v>
      </c>
      <c r="AF87" s="181">
        <v>35.659999999999997</v>
      </c>
    </row>
    <row r="88" spans="1:32" x14ac:dyDescent="0.25">
      <c r="A88" s="174">
        <v>42819</v>
      </c>
      <c r="B88" s="175">
        <v>1608</v>
      </c>
      <c r="C88" s="121">
        <f t="shared" si="8"/>
        <v>84</v>
      </c>
      <c r="D88" s="224"/>
      <c r="E88" s="175"/>
      <c r="F88" s="175"/>
      <c r="G88" s="174" t="s">
        <v>19</v>
      </c>
      <c r="H88" s="176">
        <v>61.1</v>
      </c>
      <c r="I88" s="176">
        <f t="shared" si="6"/>
        <v>16.166666666666668</v>
      </c>
      <c r="J88" s="176">
        <v>68.7</v>
      </c>
      <c r="K88" s="176">
        <f t="shared" si="7"/>
        <v>20.388888888888889</v>
      </c>
      <c r="L88" s="164"/>
      <c r="M88" s="164"/>
      <c r="N88" s="164"/>
      <c r="O88" s="157"/>
      <c r="P88" s="157"/>
      <c r="Q88" s="164"/>
      <c r="R88" s="164" t="s">
        <v>69</v>
      </c>
      <c r="S88" s="164"/>
      <c r="T88" s="178"/>
      <c r="U88" s="179">
        <f t="shared" si="5"/>
        <v>49</v>
      </c>
      <c r="AF88" s="181">
        <v>45.01</v>
      </c>
    </row>
    <row r="89" spans="1:32" x14ac:dyDescent="0.25">
      <c r="A89" s="174">
        <v>42820</v>
      </c>
      <c r="B89" s="175">
        <v>753</v>
      </c>
      <c r="C89" s="121">
        <f t="shared" si="8"/>
        <v>85</v>
      </c>
      <c r="D89" s="224"/>
      <c r="E89" s="175"/>
      <c r="F89" s="175"/>
      <c r="G89" s="174" t="s">
        <v>19</v>
      </c>
      <c r="H89" s="176">
        <v>55.3</v>
      </c>
      <c r="I89" s="176">
        <f t="shared" si="6"/>
        <v>12.944444444444443</v>
      </c>
      <c r="J89" s="176">
        <v>49.8</v>
      </c>
      <c r="K89" s="176">
        <f t="shared" si="7"/>
        <v>9.8888888888888875</v>
      </c>
      <c r="L89" s="164"/>
      <c r="M89" s="164"/>
      <c r="N89" s="164"/>
      <c r="O89" s="157"/>
      <c r="P89" s="157"/>
      <c r="Q89" s="164"/>
      <c r="R89" s="164" t="s">
        <v>107</v>
      </c>
      <c r="S89" s="164"/>
      <c r="T89" s="178"/>
      <c r="U89" s="179">
        <f t="shared" si="5"/>
        <v>49</v>
      </c>
      <c r="AF89" s="181">
        <v>53.96</v>
      </c>
    </row>
    <row r="90" spans="1:32" x14ac:dyDescent="0.25">
      <c r="A90" s="174">
        <v>42820</v>
      </c>
      <c r="B90" s="175">
        <v>1644</v>
      </c>
      <c r="C90" s="121">
        <f t="shared" si="8"/>
        <v>85</v>
      </c>
      <c r="D90" s="224"/>
      <c r="E90" s="175"/>
      <c r="F90" s="175"/>
      <c r="G90" s="174" t="s">
        <v>19</v>
      </c>
      <c r="H90" s="176">
        <v>62.6</v>
      </c>
      <c r="I90" s="176">
        <f t="shared" si="6"/>
        <v>17</v>
      </c>
      <c r="J90" s="176">
        <v>72</v>
      </c>
      <c r="K90" s="176">
        <f t="shared" si="7"/>
        <v>22.222222222222221</v>
      </c>
      <c r="L90" s="164"/>
      <c r="M90" s="164"/>
      <c r="N90" s="164"/>
      <c r="O90" s="157"/>
      <c r="P90" s="157"/>
      <c r="Q90" s="164"/>
      <c r="R90" s="164" t="s">
        <v>96</v>
      </c>
      <c r="S90" s="164"/>
      <c r="T90" s="178"/>
      <c r="U90" s="179">
        <f t="shared" si="5"/>
        <v>49</v>
      </c>
      <c r="AF90" s="181">
        <v>55.07</v>
      </c>
    </row>
    <row r="91" spans="1:32" x14ac:dyDescent="0.25">
      <c r="A91" s="174">
        <v>42821</v>
      </c>
      <c r="B91" s="175">
        <v>755</v>
      </c>
      <c r="C91" s="121">
        <f t="shared" si="8"/>
        <v>86</v>
      </c>
      <c r="D91" s="224"/>
      <c r="E91" s="175"/>
      <c r="F91" s="175"/>
      <c r="G91" s="174" t="s">
        <v>19</v>
      </c>
      <c r="H91" s="176">
        <v>55.3</v>
      </c>
      <c r="I91" s="176">
        <f t="shared" si="6"/>
        <v>12.944444444444443</v>
      </c>
      <c r="J91" s="176">
        <v>48.4</v>
      </c>
      <c r="K91" s="176">
        <f t="shared" si="7"/>
        <v>9.1111111111111107</v>
      </c>
      <c r="L91" s="164"/>
      <c r="M91" s="164"/>
      <c r="N91" s="164"/>
      <c r="O91" s="157"/>
      <c r="P91" s="157"/>
      <c r="Q91" s="164"/>
      <c r="R91" s="164" t="s">
        <v>96</v>
      </c>
      <c r="S91" s="164"/>
      <c r="T91" s="178"/>
      <c r="U91" s="179">
        <f t="shared" si="5"/>
        <v>49</v>
      </c>
      <c r="AF91" s="181">
        <v>53.6</v>
      </c>
    </row>
    <row r="92" spans="1:32" x14ac:dyDescent="0.25">
      <c r="A92" s="174">
        <v>42821</v>
      </c>
      <c r="B92" s="175">
        <v>1213</v>
      </c>
      <c r="C92" s="121">
        <f t="shared" si="8"/>
        <v>86</v>
      </c>
      <c r="D92" s="224"/>
      <c r="E92" s="175"/>
      <c r="F92" s="175"/>
      <c r="G92" s="174" t="s">
        <v>19</v>
      </c>
      <c r="H92" s="176">
        <v>61.7</v>
      </c>
      <c r="I92" s="176">
        <f t="shared" si="6"/>
        <v>16.5</v>
      </c>
      <c r="J92" s="176">
        <v>70.5</v>
      </c>
      <c r="K92" s="176">
        <f t="shared" si="7"/>
        <v>21.388888888888889</v>
      </c>
      <c r="L92" s="164"/>
      <c r="M92" s="164"/>
      <c r="N92" s="164"/>
      <c r="O92" s="157"/>
      <c r="P92" s="157"/>
      <c r="Q92" s="164"/>
      <c r="R92" s="164" t="s">
        <v>96</v>
      </c>
      <c r="S92" s="164"/>
      <c r="T92" s="178"/>
      <c r="U92" s="179">
        <f t="shared" si="5"/>
        <v>49</v>
      </c>
      <c r="AF92" s="181">
        <v>53.14</v>
      </c>
    </row>
    <row r="93" spans="1:32" x14ac:dyDescent="0.25">
      <c r="A93" s="174">
        <v>42821</v>
      </c>
      <c r="B93" s="175">
        <v>1700</v>
      </c>
      <c r="C93" s="121">
        <f t="shared" si="8"/>
        <v>86</v>
      </c>
      <c r="D93" s="224"/>
      <c r="E93" s="175"/>
      <c r="F93" s="175"/>
      <c r="G93" s="174" t="s">
        <v>19</v>
      </c>
      <c r="H93" s="176">
        <v>61.8</v>
      </c>
      <c r="I93" s="176">
        <f t="shared" si="6"/>
        <v>16.555555555555554</v>
      </c>
      <c r="J93" s="176">
        <v>66.2</v>
      </c>
      <c r="K93" s="176">
        <f t="shared" si="7"/>
        <v>19</v>
      </c>
      <c r="L93" s="164"/>
      <c r="M93" s="164"/>
      <c r="N93" s="164"/>
      <c r="O93" s="157"/>
      <c r="P93" s="157"/>
      <c r="Q93" s="164"/>
      <c r="R93" s="164" t="s">
        <v>96</v>
      </c>
      <c r="S93" s="164"/>
      <c r="T93" s="178"/>
      <c r="U93" s="179">
        <f t="shared" si="5"/>
        <v>49</v>
      </c>
      <c r="AF93" s="181">
        <v>51.62</v>
      </c>
    </row>
    <row r="94" spans="1:32" x14ac:dyDescent="0.25">
      <c r="A94" s="174">
        <v>42822</v>
      </c>
      <c r="B94" s="175">
        <v>743</v>
      </c>
      <c r="C94" s="121">
        <f t="shared" si="8"/>
        <v>87</v>
      </c>
      <c r="D94" s="224"/>
      <c r="E94" s="175"/>
      <c r="F94" s="175"/>
      <c r="G94" s="174" t="s">
        <v>19</v>
      </c>
      <c r="H94" s="176">
        <v>56</v>
      </c>
      <c r="I94" s="176">
        <f t="shared" si="6"/>
        <v>13.333333333333332</v>
      </c>
      <c r="J94" s="176">
        <v>50</v>
      </c>
      <c r="K94" s="176">
        <f t="shared" si="7"/>
        <v>10</v>
      </c>
      <c r="L94" s="164"/>
      <c r="M94" s="164"/>
      <c r="N94" s="164"/>
      <c r="O94" s="157"/>
      <c r="P94" s="157"/>
      <c r="Q94" s="164"/>
      <c r="R94" s="164" t="s">
        <v>96</v>
      </c>
      <c r="S94" s="164"/>
      <c r="T94" s="178"/>
      <c r="U94" s="179">
        <f t="shared" si="5"/>
        <v>49</v>
      </c>
      <c r="AF94" s="181">
        <v>52.7</v>
      </c>
    </row>
    <row r="95" spans="1:32" x14ac:dyDescent="0.25">
      <c r="A95" s="174">
        <v>42822</v>
      </c>
      <c r="B95" s="175">
        <v>1238</v>
      </c>
      <c r="C95" s="121">
        <f t="shared" si="8"/>
        <v>87</v>
      </c>
      <c r="D95" s="224"/>
      <c r="E95" s="175"/>
      <c r="F95" s="175"/>
      <c r="G95" s="174" t="s">
        <v>19</v>
      </c>
      <c r="H95" s="176">
        <v>60.8</v>
      </c>
      <c r="I95" s="176">
        <f t="shared" si="6"/>
        <v>15.999999999999998</v>
      </c>
      <c r="J95" s="176">
        <v>66</v>
      </c>
      <c r="K95" s="176">
        <f t="shared" si="7"/>
        <v>18.888888888888889</v>
      </c>
      <c r="L95" s="164"/>
      <c r="M95" s="164"/>
      <c r="N95" s="164"/>
      <c r="O95" s="157"/>
      <c r="P95" s="157"/>
      <c r="Q95" s="164"/>
      <c r="R95" s="164" t="s">
        <v>115</v>
      </c>
      <c r="S95" s="164"/>
      <c r="T95" s="178"/>
      <c r="U95" s="179">
        <f t="shared" si="5"/>
        <v>49</v>
      </c>
      <c r="AF95" s="181">
        <v>50.46</v>
      </c>
    </row>
    <row r="96" spans="1:32" x14ac:dyDescent="0.25">
      <c r="A96" s="174">
        <v>42822</v>
      </c>
      <c r="B96" s="175">
        <v>1836</v>
      </c>
      <c r="C96" s="121">
        <f t="shared" si="8"/>
        <v>87</v>
      </c>
      <c r="D96" s="224"/>
      <c r="E96" s="175"/>
      <c r="F96" s="175"/>
      <c r="G96" s="174" t="s">
        <v>19</v>
      </c>
      <c r="H96" s="176">
        <v>60.2</v>
      </c>
      <c r="I96" s="176">
        <f t="shared" si="6"/>
        <v>15.666666666666668</v>
      </c>
      <c r="J96" s="176">
        <v>65.3</v>
      </c>
      <c r="K96" s="176">
        <f t="shared" si="7"/>
        <v>18.499999999999996</v>
      </c>
      <c r="L96" s="164"/>
      <c r="M96" s="164"/>
      <c r="N96" s="164"/>
      <c r="O96" s="157"/>
      <c r="P96" s="157"/>
      <c r="Q96" s="164"/>
      <c r="R96" s="164" t="s">
        <v>144</v>
      </c>
      <c r="S96" s="164"/>
      <c r="T96" s="178"/>
      <c r="U96" s="179">
        <f t="shared" si="5"/>
        <v>49</v>
      </c>
      <c r="AF96" s="181">
        <v>55.39</v>
      </c>
    </row>
    <row r="97" spans="1:32" x14ac:dyDescent="0.25">
      <c r="A97" s="174">
        <v>42823</v>
      </c>
      <c r="B97" s="175">
        <v>755</v>
      </c>
      <c r="C97" s="121">
        <f t="shared" si="8"/>
        <v>88</v>
      </c>
      <c r="D97" s="224"/>
      <c r="E97" s="175"/>
      <c r="F97" s="175"/>
      <c r="G97" s="174" t="s">
        <v>19</v>
      </c>
      <c r="H97" s="176">
        <v>56</v>
      </c>
      <c r="I97" s="176">
        <f t="shared" si="6"/>
        <v>13.333333333333332</v>
      </c>
      <c r="J97" s="176">
        <v>50.8</v>
      </c>
      <c r="K97" s="176">
        <f t="shared" si="7"/>
        <v>10.444444444444443</v>
      </c>
      <c r="L97" s="164"/>
      <c r="M97" s="164"/>
      <c r="N97" s="164"/>
      <c r="O97" s="157"/>
      <c r="P97" s="157"/>
      <c r="Q97" s="164"/>
      <c r="R97" s="164" t="s">
        <v>144</v>
      </c>
      <c r="S97" s="164"/>
      <c r="T97" s="178"/>
      <c r="U97" s="179">
        <f t="shared" si="5"/>
        <v>49</v>
      </c>
      <c r="AF97" s="181">
        <v>56.16</v>
      </c>
    </row>
    <row r="98" spans="1:32" x14ac:dyDescent="0.25">
      <c r="A98" s="174">
        <v>42823</v>
      </c>
      <c r="B98" s="175">
        <v>1235</v>
      </c>
      <c r="C98" s="121">
        <f t="shared" si="8"/>
        <v>88</v>
      </c>
      <c r="D98" s="224"/>
      <c r="E98" s="175"/>
      <c r="F98" s="175"/>
      <c r="G98" s="174" t="s">
        <v>19</v>
      </c>
      <c r="H98" s="176">
        <v>63.7</v>
      </c>
      <c r="I98" s="176">
        <f t="shared" si="6"/>
        <v>17.611111111111111</v>
      </c>
      <c r="J98" s="176">
        <v>74.599999999999994</v>
      </c>
      <c r="K98" s="176">
        <f t="shared" si="7"/>
        <v>23.666666666666664</v>
      </c>
      <c r="L98" s="164"/>
      <c r="M98" s="164"/>
      <c r="N98" s="164"/>
      <c r="O98" s="157"/>
      <c r="P98" s="157"/>
      <c r="Q98" s="164"/>
      <c r="R98" s="164" t="s">
        <v>96</v>
      </c>
      <c r="S98" s="164"/>
      <c r="T98" s="178"/>
      <c r="U98" s="179">
        <f t="shared" si="5"/>
        <v>49</v>
      </c>
      <c r="AF98" s="181">
        <v>52.08</v>
      </c>
    </row>
    <row r="99" spans="1:32" x14ac:dyDescent="0.25">
      <c r="A99" s="174">
        <v>42823</v>
      </c>
      <c r="B99" s="175">
        <v>1730</v>
      </c>
      <c r="C99" s="121">
        <f t="shared" si="8"/>
        <v>88</v>
      </c>
      <c r="D99" s="224"/>
      <c r="E99" s="175"/>
      <c r="F99" s="175"/>
      <c r="G99" s="174" t="s">
        <v>19</v>
      </c>
      <c r="H99" s="176">
        <v>64</v>
      </c>
      <c r="I99" s="176">
        <f t="shared" si="6"/>
        <v>17.777777777777779</v>
      </c>
      <c r="J99" s="176">
        <v>79.8</v>
      </c>
      <c r="K99" s="176">
        <f t="shared" si="7"/>
        <v>26.555555555555554</v>
      </c>
      <c r="L99" s="164"/>
      <c r="M99" s="164"/>
      <c r="N99" s="164"/>
      <c r="O99" s="157"/>
      <c r="P99" s="157"/>
      <c r="Q99" s="164"/>
      <c r="R99" s="164" t="s">
        <v>67</v>
      </c>
      <c r="S99" s="164"/>
      <c r="T99" s="178"/>
      <c r="U99" s="179">
        <f t="shared" si="5"/>
        <v>49</v>
      </c>
      <c r="AF99" s="181">
        <v>50.095999999999997</v>
      </c>
    </row>
    <row r="100" spans="1:32" x14ac:dyDescent="0.25">
      <c r="A100" s="174">
        <v>42824</v>
      </c>
      <c r="B100" s="175">
        <v>733</v>
      </c>
      <c r="C100" s="121">
        <f t="shared" si="8"/>
        <v>89</v>
      </c>
      <c r="D100" s="224"/>
      <c r="E100" s="175"/>
      <c r="F100" s="175"/>
      <c r="G100" s="174" t="s">
        <v>19</v>
      </c>
      <c r="H100" s="176">
        <v>58.1</v>
      </c>
      <c r="I100" s="176">
        <f t="shared" si="6"/>
        <v>14.5</v>
      </c>
      <c r="J100" s="176">
        <v>47.5</v>
      </c>
      <c r="K100" s="176">
        <f t="shared" si="7"/>
        <v>8.6111111111111107</v>
      </c>
      <c r="L100" s="164"/>
      <c r="M100" s="164"/>
      <c r="N100" s="164"/>
      <c r="O100" s="157"/>
      <c r="P100" s="157"/>
      <c r="Q100" s="164"/>
      <c r="R100" s="164" t="s">
        <v>70</v>
      </c>
      <c r="S100" s="164"/>
      <c r="T100" s="178"/>
      <c r="U100" s="179">
        <f t="shared" si="5"/>
        <v>49</v>
      </c>
      <c r="AF100" s="181">
        <v>51.514000000000003</v>
      </c>
    </row>
    <row r="101" spans="1:32" x14ac:dyDescent="0.25">
      <c r="A101" s="174">
        <v>42824</v>
      </c>
      <c r="B101" s="175">
        <v>1155</v>
      </c>
      <c r="C101" s="121">
        <f t="shared" si="8"/>
        <v>89</v>
      </c>
      <c r="D101" s="224"/>
      <c r="E101" s="175"/>
      <c r="F101" s="175"/>
      <c r="G101" s="174" t="s">
        <v>19</v>
      </c>
      <c r="H101" s="176">
        <v>64.5</v>
      </c>
      <c r="I101" s="176">
        <f t="shared" si="6"/>
        <v>18.055555555555554</v>
      </c>
      <c r="J101" s="176">
        <v>72.599999999999994</v>
      </c>
      <c r="K101" s="176">
        <f t="shared" si="7"/>
        <v>22.555555555555554</v>
      </c>
      <c r="L101" s="164"/>
      <c r="M101" s="164"/>
      <c r="N101" s="164"/>
      <c r="O101" s="157"/>
      <c r="P101" s="157"/>
      <c r="Q101" s="164"/>
      <c r="R101" s="164" t="s">
        <v>145</v>
      </c>
      <c r="S101" s="164"/>
      <c r="T101" s="178"/>
      <c r="U101" s="179">
        <f t="shared" si="5"/>
        <v>49</v>
      </c>
      <c r="AF101" s="181">
        <v>39.155000000000001</v>
      </c>
    </row>
    <row r="102" spans="1:32" x14ac:dyDescent="0.25">
      <c r="A102" s="174">
        <v>42825</v>
      </c>
      <c r="B102" s="175">
        <v>640</v>
      </c>
      <c r="C102" s="121">
        <f t="shared" si="8"/>
        <v>90</v>
      </c>
      <c r="D102" s="224"/>
      <c r="E102" s="175"/>
      <c r="F102" s="175"/>
      <c r="G102" s="174" t="s">
        <v>19</v>
      </c>
      <c r="H102" s="176">
        <v>55.5</v>
      </c>
      <c r="I102" s="176">
        <f t="shared" si="6"/>
        <v>13.055555555555555</v>
      </c>
      <c r="J102" s="176">
        <v>41.8</v>
      </c>
      <c r="K102" s="176">
        <f t="shared" si="7"/>
        <v>5.4444444444444429</v>
      </c>
      <c r="L102" s="164"/>
      <c r="M102" s="164"/>
      <c r="N102" s="164"/>
      <c r="O102" s="157"/>
      <c r="P102" s="157"/>
      <c r="Q102" s="164"/>
      <c r="R102" s="164" t="s">
        <v>146</v>
      </c>
      <c r="S102" s="164"/>
      <c r="T102" s="178"/>
      <c r="U102" s="179">
        <f t="shared" si="5"/>
        <v>49</v>
      </c>
      <c r="AF102" s="181">
        <v>52.694000000000003</v>
      </c>
    </row>
    <row r="103" spans="1:32" x14ac:dyDescent="0.25">
      <c r="A103" s="174">
        <v>42825</v>
      </c>
      <c r="B103" s="175">
        <v>1525</v>
      </c>
      <c r="C103" s="121">
        <f t="shared" si="8"/>
        <v>90</v>
      </c>
      <c r="D103" s="224"/>
      <c r="E103" s="175"/>
      <c r="F103" s="175"/>
      <c r="G103" s="174" t="s">
        <v>19</v>
      </c>
      <c r="H103" s="176">
        <v>55.9</v>
      </c>
      <c r="I103" s="176">
        <f t="shared" si="6"/>
        <v>13.277777777777777</v>
      </c>
      <c r="J103" s="176">
        <v>50.5</v>
      </c>
      <c r="K103" s="176">
        <f t="shared" si="7"/>
        <v>10.277777777777777</v>
      </c>
      <c r="L103" s="164"/>
      <c r="M103" s="164"/>
      <c r="N103" s="164"/>
      <c r="O103" s="157"/>
      <c r="P103" s="157"/>
      <c r="Q103" s="164"/>
      <c r="R103" s="164" t="s">
        <v>144</v>
      </c>
      <c r="S103" s="164"/>
      <c r="T103" s="178"/>
      <c r="U103" s="179">
        <f t="shared" si="5"/>
        <v>49</v>
      </c>
      <c r="AF103" s="153">
        <v>48.74</v>
      </c>
    </row>
    <row r="104" spans="1:32" x14ac:dyDescent="0.25">
      <c r="A104" s="174">
        <v>42825</v>
      </c>
      <c r="B104" s="175">
        <v>1754</v>
      </c>
      <c r="C104" s="121">
        <f t="shared" si="8"/>
        <v>90</v>
      </c>
      <c r="D104" s="224"/>
      <c r="E104" s="175"/>
      <c r="F104" s="175"/>
      <c r="G104" s="174" t="s">
        <v>19</v>
      </c>
      <c r="H104" s="176">
        <v>56.3</v>
      </c>
      <c r="I104" s="176">
        <f t="shared" si="6"/>
        <v>13.499999999999998</v>
      </c>
      <c r="J104" s="176">
        <v>49.1</v>
      </c>
      <c r="K104" s="176">
        <f t="shared" si="7"/>
        <v>9.5</v>
      </c>
      <c r="L104" s="164"/>
      <c r="M104" s="164"/>
      <c r="N104" s="164"/>
      <c r="O104" s="157"/>
      <c r="P104" s="157"/>
      <c r="Q104" s="164"/>
      <c r="R104" s="164" t="s">
        <v>144</v>
      </c>
      <c r="S104" s="164"/>
      <c r="T104" s="178"/>
      <c r="U104" s="179">
        <f t="shared" si="5"/>
        <v>49</v>
      </c>
      <c r="AF104" s="181">
        <v>50.92</v>
      </c>
    </row>
    <row r="105" spans="1:32" x14ac:dyDescent="0.25">
      <c r="A105" s="174">
        <v>42826</v>
      </c>
      <c r="B105" s="175">
        <v>702</v>
      </c>
      <c r="C105" s="121">
        <f t="shared" si="8"/>
        <v>91</v>
      </c>
      <c r="D105" s="224"/>
      <c r="E105" s="175"/>
      <c r="F105" s="175"/>
      <c r="G105" s="174" t="s">
        <v>19</v>
      </c>
      <c r="H105" s="176">
        <v>52.7</v>
      </c>
      <c r="I105" s="176">
        <f t="shared" si="6"/>
        <v>11.500000000000002</v>
      </c>
      <c r="J105" s="176">
        <v>38</v>
      </c>
      <c r="K105" s="176">
        <f t="shared" si="7"/>
        <v>3.333333333333333</v>
      </c>
      <c r="L105" s="164"/>
      <c r="M105" s="157"/>
      <c r="N105" s="157"/>
      <c r="O105" s="157"/>
      <c r="P105" s="157"/>
      <c r="Q105" s="164"/>
      <c r="R105" s="164" t="s">
        <v>113</v>
      </c>
      <c r="S105" s="164"/>
      <c r="T105" s="178"/>
      <c r="U105" s="179">
        <f t="shared" si="5"/>
        <v>49</v>
      </c>
      <c r="AF105" s="181">
        <v>43.99</v>
      </c>
    </row>
    <row r="106" spans="1:32" x14ac:dyDescent="0.25">
      <c r="A106" s="174">
        <v>42826</v>
      </c>
      <c r="B106" s="175">
        <v>1226</v>
      </c>
      <c r="C106" s="121">
        <f t="shared" si="8"/>
        <v>91</v>
      </c>
      <c r="D106" s="224"/>
      <c r="E106" s="175"/>
      <c r="F106" s="175"/>
      <c r="G106" s="174" t="s">
        <v>19</v>
      </c>
      <c r="H106" s="176">
        <v>57.5</v>
      </c>
      <c r="I106" s="176">
        <f t="shared" si="6"/>
        <v>14.166666666666666</v>
      </c>
      <c r="J106" s="176">
        <v>60.1</v>
      </c>
      <c r="K106" s="176">
        <f t="shared" si="7"/>
        <v>15.611111111111111</v>
      </c>
      <c r="L106" s="164"/>
      <c r="M106" s="157"/>
      <c r="N106" s="157"/>
      <c r="O106" s="157"/>
      <c r="P106" s="157"/>
      <c r="Q106" s="164"/>
      <c r="R106" s="164" t="s">
        <v>113</v>
      </c>
      <c r="S106" s="164"/>
      <c r="T106" s="178"/>
      <c r="U106" s="179">
        <f t="shared" ref="U106:U134" si="9">IF(G106="Otter Island, south fork",49,0)</f>
        <v>49</v>
      </c>
      <c r="AF106" s="181">
        <v>44.07</v>
      </c>
    </row>
    <row r="107" spans="1:32" x14ac:dyDescent="0.25">
      <c r="A107" s="174">
        <v>42826</v>
      </c>
      <c r="B107" s="175">
        <v>1718</v>
      </c>
      <c r="C107" s="121">
        <f t="shared" si="8"/>
        <v>91</v>
      </c>
      <c r="D107" s="224"/>
      <c r="E107" s="175"/>
      <c r="F107" s="175"/>
      <c r="G107" s="174" t="s">
        <v>19</v>
      </c>
      <c r="H107" s="176">
        <v>60.6</v>
      </c>
      <c r="I107" s="176">
        <f t="shared" si="6"/>
        <v>15.888888888888889</v>
      </c>
      <c r="J107" s="176">
        <v>68.099999999999994</v>
      </c>
      <c r="K107" s="176">
        <f t="shared" si="7"/>
        <v>20.055555555555554</v>
      </c>
      <c r="L107" s="164"/>
      <c r="M107" s="157"/>
      <c r="N107" s="157"/>
      <c r="O107" s="157"/>
      <c r="P107" s="157"/>
      <c r="Q107" s="164"/>
      <c r="R107" s="164" t="s">
        <v>144</v>
      </c>
      <c r="S107" s="164"/>
      <c r="T107" s="178"/>
      <c r="U107" s="179">
        <f t="shared" si="9"/>
        <v>49</v>
      </c>
      <c r="W107" s="185"/>
      <c r="AF107" s="181">
        <v>50.51</v>
      </c>
    </row>
    <row r="108" spans="1:32" x14ac:dyDescent="0.25">
      <c r="A108" s="174">
        <v>42827</v>
      </c>
      <c r="B108" s="175">
        <v>747</v>
      </c>
      <c r="C108" s="121">
        <f t="shared" si="8"/>
        <v>92</v>
      </c>
      <c r="D108" s="224"/>
      <c r="E108" s="175"/>
      <c r="F108" s="175"/>
      <c r="G108" s="174" t="s">
        <v>19</v>
      </c>
      <c r="H108" s="176">
        <v>56</v>
      </c>
      <c r="I108" s="176">
        <f t="shared" si="6"/>
        <v>13.333333333333332</v>
      </c>
      <c r="J108" s="176">
        <v>45</v>
      </c>
      <c r="K108" s="176">
        <f t="shared" si="7"/>
        <v>7.2222222222222223</v>
      </c>
      <c r="L108" s="164"/>
      <c r="M108" s="157"/>
      <c r="N108" s="157"/>
      <c r="O108" s="157"/>
      <c r="P108" s="157"/>
      <c r="Q108" s="164"/>
      <c r="R108" s="164" t="s">
        <v>149</v>
      </c>
      <c r="S108" s="164"/>
      <c r="T108" s="178"/>
      <c r="U108" s="179">
        <f t="shared" si="9"/>
        <v>49</v>
      </c>
      <c r="W108" s="185"/>
      <c r="X108" s="186"/>
      <c r="AF108" s="181">
        <v>49.494999999999997</v>
      </c>
    </row>
    <row r="109" spans="1:32" x14ac:dyDescent="0.25">
      <c r="A109" s="174">
        <v>42827</v>
      </c>
      <c r="B109" s="175">
        <v>1208</v>
      </c>
      <c r="C109" s="121">
        <f t="shared" si="8"/>
        <v>92</v>
      </c>
      <c r="D109" s="224"/>
      <c r="E109" s="175"/>
      <c r="F109" s="175"/>
      <c r="G109" s="174" t="s">
        <v>19</v>
      </c>
      <c r="H109" s="176">
        <v>62.2</v>
      </c>
      <c r="I109" s="176">
        <f t="shared" si="6"/>
        <v>16.777777777777779</v>
      </c>
      <c r="J109" s="176">
        <v>68.7</v>
      </c>
      <c r="K109" s="176">
        <f t="shared" si="7"/>
        <v>20.388888888888889</v>
      </c>
      <c r="L109" s="164"/>
      <c r="M109" s="157"/>
      <c r="N109" s="157"/>
      <c r="O109" s="157"/>
      <c r="P109" s="157"/>
      <c r="Q109" s="164"/>
      <c r="R109" s="164" t="s">
        <v>155</v>
      </c>
      <c r="S109" s="164"/>
      <c r="T109" s="178"/>
      <c r="U109" s="179">
        <f t="shared" si="9"/>
        <v>49</v>
      </c>
      <c r="W109" s="185"/>
      <c r="X109" s="186"/>
      <c r="AF109" s="181">
        <v>48.826000000000001</v>
      </c>
    </row>
    <row r="110" spans="1:32" x14ac:dyDescent="0.25">
      <c r="A110" s="174">
        <v>42827</v>
      </c>
      <c r="B110" s="175">
        <v>1720</v>
      </c>
      <c r="C110" s="121">
        <f t="shared" si="8"/>
        <v>92</v>
      </c>
      <c r="D110" s="224"/>
      <c r="E110" s="175"/>
      <c r="F110" s="175"/>
      <c r="G110" s="174" t="s">
        <v>19</v>
      </c>
      <c r="H110" s="176">
        <v>64.3</v>
      </c>
      <c r="I110" s="176">
        <f t="shared" si="6"/>
        <v>17.944444444444443</v>
      </c>
      <c r="J110" s="176">
        <v>77.400000000000006</v>
      </c>
      <c r="K110" s="176">
        <f t="shared" si="7"/>
        <v>25.222222222222225</v>
      </c>
      <c r="L110" s="164"/>
      <c r="M110" s="157"/>
      <c r="N110" s="157"/>
      <c r="O110" s="157"/>
      <c r="P110" s="157"/>
      <c r="Q110" s="164"/>
      <c r="R110" s="164" t="s">
        <v>155</v>
      </c>
      <c r="S110" s="164"/>
      <c r="T110" s="178"/>
      <c r="U110" s="179">
        <f t="shared" si="9"/>
        <v>49</v>
      </c>
      <c r="W110" s="185"/>
      <c r="AF110" s="181">
        <v>52.71</v>
      </c>
    </row>
    <row r="111" spans="1:32" x14ac:dyDescent="0.25">
      <c r="A111" s="174">
        <v>42828</v>
      </c>
      <c r="B111" s="175">
        <v>737</v>
      </c>
      <c r="C111" s="121">
        <f t="shared" si="8"/>
        <v>93</v>
      </c>
      <c r="D111" s="224"/>
      <c r="E111" s="175"/>
      <c r="F111" s="175"/>
      <c r="G111" s="174" t="s">
        <v>19</v>
      </c>
      <c r="H111" s="176">
        <v>59.1</v>
      </c>
      <c r="I111" s="176">
        <f t="shared" si="6"/>
        <v>15.055555555555555</v>
      </c>
      <c r="J111" s="176">
        <v>48.5</v>
      </c>
      <c r="K111" s="176">
        <f t="shared" si="7"/>
        <v>9.1666666666666661</v>
      </c>
      <c r="L111" s="164"/>
      <c r="M111" s="157"/>
      <c r="N111" s="157"/>
      <c r="O111" s="157"/>
      <c r="P111" s="157"/>
      <c r="Q111" s="164"/>
      <c r="R111" s="164" t="s">
        <v>155</v>
      </c>
      <c r="S111" s="164"/>
      <c r="T111" s="178"/>
      <c r="U111" s="179">
        <f t="shared" si="9"/>
        <v>49</v>
      </c>
      <c r="W111" s="185"/>
      <c r="X111" s="186"/>
      <c r="AF111" s="181">
        <v>53.837000000000003</v>
      </c>
    </row>
    <row r="112" spans="1:32" x14ac:dyDescent="0.25">
      <c r="A112" s="174">
        <v>42828</v>
      </c>
      <c r="B112" s="175">
        <v>1151</v>
      </c>
      <c r="C112" s="121">
        <f t="shared" si="8"/>
        <v>93</v>
      </c>
      <c r="D112" s="224"/>
      <c r="E112" s="175"/>
      <c r="F112" s="175"/>
      <c r="G112" s="174" t="s">
        <v>19</v>
      </c>
      <c r="H112" s="176">
        <v>64.7</v>
      </c>
      <c r="I112" s="176">
        <f t="shared" si="6"/>
        <v>18.166666666666668</v>
      </c>
      <c r="J112" s="176">
        <v>72.400000000000006</v>
      </c>
      <c r="K112" s="176">
        <f t="shared" ref="K112:K134" si="10">CONVERT(J112,"F","C")</f>
        <v>22.444444444444446</v>
      </c>
      <c r="L112" s="164"/>
      <c r="M112" s="157"/>
      <c r="N112" s="157"/>
      <c r="O112" s="157"/>
      <c r="P112" s="157"/>
      <c r="Q112" s="164"/>
      <c r="R112" s="164" t="s">
        <v>155</v>
      </c>
      <c r="S112" s="164"/>
      <c r="T112" s="178"/>
      <c r="U112" s="179">
        <f t="shared" si="9"/>
        <v>49</v>
      </c>
      <c r="W112" s="185"/>
      <c r="X112" s="186"/>
      <c r="AF112" s="187">
        <v>55.03</v>
      </c>
    </row>
    <row r="113" spans="1:32" x14ac:dyDescent="0.25">
      <c r="A113" s="174">
        <v>42828</v>
      </c>
      <c r="B113" s="175">
        <v>1645</v>
      </c>
      <c r="C113" s="121">
        <f t="shared" si="8"/>
        <v>93</v>
      </c>
      <c r="D113" s="224"/>
      <c r="E113" s="175"/>
      <c r="F113" s="175"/>
      <c r="G113" s="174" t="s">
        <v>19</v>
      </c>
      <c r="H113" s="176">
        <v>63.8</v>
      </c>
      <c r="I113" s="176">
        <f t="shared" si="6"/>
        <v>17.666666666666664</v>
      </c>
      <c r="J113" s="176">
        <v>69.8</v>
      </c>
      <c r="K113" s="176">
        <f t="shared" si="10"/>
        <v>20.999999999999996</v>
      </c>
      <c r="L113" s="164"/>
      <c r="M113" s="157"/>
      <c r="N113" s="157"/>
      <c r="O113" s="157"/>
      <c r="P113" s="157"/>
      <c r="Q113" s="164"/>
      <c r="R113" s="164" t="s">
        <v>155</v>
      </c>
      <c r="S113" s="164"/>
      <c r="T113" s="178"/>
      <c r="U113" s="179">
        <f t="shared" si="9"/>
        <v>49</v>
      </c>
      <c r="W113" s="185"/>
      <c r="AF113" s="187">
        <v>55.66</v>
      </c>
    </row>
    <row r="114" spans="1:32" x14ac:dyDescent="0.25">
      <c r="A114" s="174">
        <v>42829</v>
      </c>
      <c r="B114" s="175">
        <v>818</v>
      </c>
      <c r="C114" s="121">
        <f t="shared" si="8"/>
        <v>94</v>
      </c>
      <c r="D114" s="224"/>
      <c r="E114" s="175"/>
      <c r="F114" s="175"/>
      <c r="G114" s="174" t="s">
        <v>19</v>
      </c>
      <c r="H114" s="176">
        <v>58.2</v>
      </c>
      <c r="I114" s="176">
        <f t="shared" si="6"/>
        <v>14.555555555555557</v>
      </c>
      <c r="J114" s="176">
        <v>47.7</v>
      </c>
      <c r="K114" s="176">
        <f t="shared" si="10"/>
        <v>8.7222222222222232</v>
      </c>
      <c r="L114" s="164"/>
      <c r="M114" s="157"/>
      <c r="N114" s="157"/>
      <c r="O114" s="157"/>
      <c r="P114" s="157"/>
      <c r="Q114" s="164"/>
      <c r="R114" s="164" t="s">
        <v>155</v>
      </c>
      <c r="S114" s="164"/>
      <c r="T114" s="178"/>
      <c r="U114" s="179">
        <f t="shared" si="9"/>
        <v>49</v>
      </c>
      <c r="W114" s="185"/>
      <c r="X114" s="186"/>
      <c r="AF114" s="187">
        <v>54.75</v>
      </c>
    </row>
    <row r="115" spans="1:32" x14ac:dyDescent="0.25">
      <c r="A115" s="174">
        <v>42829</v>
      </c>
      <c r="B115" s="175">
        <v>1240</v>
      </c>
      <c r="C115" s="121">
        <f t="shared" si="8"/>
        <v>94</v>
      </c>
      <c r="D115" s="224"/>
      <c r="E115" s="175"/>
      <c r="F115" s="175"/>
      <c r="G115" s="174" t="s">
        <v>19</v>
      </c>
      <c r="H115" s="176">
        <v>60.3</v>
      </c>
      <c r="I115" s="176">
        <f t="shared" si="6"/>
        <v>15.72222222222222</v>
      </c>
      <c r="J115" s="176">
        <v>62.2</v>
      </c>
      <c r="K115" s="176">
        <f t="shared" si="10"/>
        <v>16.777777777777779</v>
      </c>
      <c r="L115" s="164"/>
      <c r="M115" s="157"/>
      <c r="N115" s="157"/>
      <c r="O115" s="157"/>
      <c r="P115" s="157"/>
      <c r="Q115" s="164"/>
      <c r="R115" s="164" t="s">
        <v>155</v>
      </c>
      <c r="S115" s="164"/>
      <c r="T115" s="178"/>
      <c r="U115" s="179">
        <f t="shared" si="9"/>
        <v>49</v>
      </c>
      <c r="W115" s="185"/>
      <c r="X115" s="186"/>
      <c r="AF115" s="187">
        <v>53.38</v>
      </c>
    </row>
    <row r="116" spans="1:32" x14ac:dyDescent="0.25">
      <c r="A116" s="174">
        <v>42829</v>
      </c>
      <c r="B116" s="175">
        <v>1713</v>
      </c>
      <c r="C116" s="121">
        <f t="shared" si="8"/>
        <v>94</v>
      </c>
      <c r="D116" s="224"/>
      <c r="E116" s="175"/>
      <c r="F116" s="175"/>
      <c r="G116" s="174" t="s">
        <v>19</v>
      </c>
      <c r="H116" s="176">
        <v>60.7</v>
      </c>
      <c r="I116" s="176">
        <f t="shared" si="6"/>
        <v>15.944444444444446</v>
      </c>
      <c r="J116" s="176">
        <v>66.900000000000006</v>
      </c>
      <c r="K116" s="176">
        <f t="shared" si="10"/>
        <v>19.388888888888893</v>
      </c>
      <c r="L116" s="164"/>
      <c r="M116" s="157"/>
      <c r="N116" s="157"/>
      <c r="O116" s="157"/>
      <c r="P116" s="157"/>
      <c r="Q116" s="164"/>
      <c r="R116" s="164" t="s">
        <v>156</v>
      </c>
      <c r="S116" s="164"/>
      <c r="T116" s="178"/>
      <c r="U116" s="179">
        <f t="shared" si="9"/>
        <v>49</v>
      </c>
      <c r="W116" s="185"/>
      <c r="AF116" s="187">
        <v>52.37</v>
      </c>
    </row>
    <row r="117" spans="1:32" x14ac:dyDescent="0.25">
      <c r="A117" s="174">
        <v>42830</v>
      </c>
      <c r="B117" s="175">
        <v>726</v>
      </c>
      <c r="C117" s="121">
        <f t="shared" si="8"/>
        <v>95</v>
      </c>
      <c r="D117" s="224"/>
      <c r="E117" s="175"/>
      <c r="F117" s="175"/>
      <c r="G117" s="174" t="s">
        <v>19</v>
      </c>
      <c r="H117" s="176">
        <v>55.7</v>
      </c>
      <c r="I117" s="176">
        <f t="shared" si="6"/>
        <v>13.166666666666668</v>
      </c>
      <c r="J117" s="176">
        <v>41</v>
      </c>
      <c r="K117" s="176">
        <f t="shared" si="10"/>
        <v>5</v>
      </c>
      <c r="L117" s="164"/>
      <c r="M117" s="157"/>
      <c r="N117" s="157"/>
      <c r="O117" s="157"/>
      <c r="P117" s="157"/>
      <c r="Q117" s="164"/>
      <c r="R117" s="164" t="s">
        <v>157</v>
      </c>
      <c r="S117" s="164"/>
      <c r="T117" s="178"/>
      <c r="U117" s="179">
        <f t="shared" si="9"/>
        <v>49</v>
      </c>
      <c r="W117" s="185"/>
      <c r="X117" s="186"/>
      <c r="AF117" s="187">
        <v>52.95</v>
      </c>
    </row>
    <row r="118" spans="1:32" x14ac:dyDescent="0.25">
      <c r="A118" s="174">
        <v>42831</v>
      </c>
      <c r="B118" s="175">
        <v>646</v>
      </c>
      <c r="C118" s="121">
        <f t="shared" si="8"/>
        <v>96</v>
      </c>
      <c r="D118" s="224"/>
      <c r="E118" s="175"/>
      <c r="F118" s="175"/>
      <c r="G118" s="174" t="s">
        <v>19</v>
      </c>
      <c r="H118" s="176">
        <v>57.1</v>
      </c>
      <c r="I118" s="176">
        <f t="shared" si="6"/>
        <v>13.944444444444445</v>
      </c>
      <c r="J118" s="176">
        <v>43.5</v>
      </c>
      <c r="K118" s="176">
        <f t="shared" si="10"/>
        <v>6.3888888888888884</v>
      </c>
      <c r="L118" s="164"/>
      <c r="M118" s="157"/>
      <c r="N118" s="157"/>
      <c r="O118" s="157"/>
      <c r="P118" s="157"/>
      <c r="Q118" s="164"/>
      <c r="R118" s="164" t="s">
        <v>158</v>
      </c>
      <c r="S118" s="164"/>
      <c r="T118" s="178"/>
      <c r="U118" s="179">
        <f t="shared" si="9"/>
        <v>49</v>
      </c>
      <c r="W118" s="185"/>
      <c r="X118" s="186"/>
      <c r="AF118" s="187">
        <v>51.704000000000001</v>
      </c>
    </row>
    <row r="119" spans="1:32" x14ac:dyDescent="0.25">
      <c r="A119" s="174">
        <v>42831</v>
      </c>
      <c r="B119" s="175">
        <v>1305</v>
      </c>
      <c r="C119" s="121">
        <f t="shared" si="8"/>
        <v>96</v>
      </c>
      <c r="D119" s="224"/>
      <c r="E119" s="175"/>
      <c r="F119" s="175"/>
      <c r="G119" s="174" t="s">
        <v>19</v>
      </c>
      <c r="H119" s="176">
        <v>70.8</v>
      </c>
      <c r="I119" s="176">
        <f t="shared" si="6"/>
        <v>21.555555555555554</v>
      </c>
      <c r="J119" s="176">
        <v>79</v>
      </c>
      <c r="K119" s="176">
        <f t="shared" si="10"/>
        <v>26.111111111111111</v>
      </c>
      <c r="L119" s="164"/>
      <c r="M119" s="157"/>
      <c r="N119" s="157"/>
      <c r="O119" s="157"/>
      <c r="P119" s="157"/>
      <c r="Q119" s="164"/>
      <c r="R119" s="164" t="s">
        <v>159</v>
      </c>
      <c r="S119" s="164"/>
      <c r="T119" s="178"/>
      <c r="U119" s="179">
        <f t="shared" si="9"/>
        <v>49</v>
      </c>
      <c r="W119" s="185"/>
      <c r="X119" s="186"/>
      <c r="AF119" s="187">
        <v>46.134999999999998</v>
      </c>
    </row>
    <row r="120" spans="1:32" x14ac:dyDescent="0.25">
      <c r="A120" s="174">
        <v>42831</v>
      </c>
      <c r="B120" s="175">
        <v>1805</v>
      </c>
      <c r="C120" s="121">
        <f t="shared" si="8"/>
        <v>96</v>
      </c>
      <c r="D120" s="224"/>
      <c r="E120" s="175"/>
      <c r="F120" s="175"/>
      <c r="G120" s="174" t="s">
        <v>19</v>
      </c>
      <c r="H120" s="176">
        <v>65.599999999999994</v>
      </c>
      <c r="I120" s="176">
        <f t="shared" si="6"/>
        <v>18.666666666666664</v>
      </c>
      <c r="J120" s="176">
        <v>76.400000000000006</v>
      </c>
      <c r="K120" s="176">
        <f t="shared" si="10"/>
        <v>24.666666666666668</v>
      </c>
      <c r="L120" s="164"/>
      <c r="M120" s="157"/>
      <c r="N120" s="157"/>
      <c r="O120" s="157"/>
      <c r="P120" s="157"/>
      <c r="Q120" s="164"/>
      <c r="R120" s="164" t="s">
        <v>160</v>
      </c>
      <c r="S120" s="164"/>
      <c r="T120" s="178"/>
      <c r="U120" s="179">
        <f t="shared" si="9"/>
        <v>49</v>
      </c>
      <c r="W120" s="185"/>
      <c r="AF120" s="187">
        <v>44.554000000000002</v>
      </c>
    </row>
    <row r="121" spans="1:32" x14ac:dyDescent="0.25">
      <c r="A121" s="174">
        <v>42832</v>
      </c>
      <c r="B121" s="175">
        <v>714</v>
      </c>
      <c r="C121" s="121">
        <f t="shared" si="8"/>
        <v>97</v>
      </c>
      <c r="D121" s="224"/>
      <c r="E121" s="175"/>
      <c r="F121" s="175"/>
      <c r="G121" s="174" t="s">
        <v>19</v>
      </c>
      <c r="H121" s="176">
        <v>59.1</v>
      </c>
      <c r="I121" s="176">
        <f t="shared" si="6"/>
        <v>15.055555555555555</v>
      </c>
      <c r="J121" s="176">
        <v>47.7</v>
      </c>
      <c r="K121" s="176">
        <f t="shared" si="10"/>
        <v>8.7222222222222232</v>
      </c>
      <c r="L121" s="164"/>
      <c r="M121" s="157"/>
      <c r="N121" s="157"/>
      <c r="O121" s="157"/>
      <c r="P121" s="157"/>
      <c r="Q121" s="164"/>
      <c r="R121" s="164" t="s">
        <v>161</v>
      </c>
      <c r="S121" s="164"/>
      <c r="T121" s="178"/>
      <c r="U121" s="179">
        <f t="shared" si="9"/>
        <v>49</v>
      </c>
      <c r="W121" s="185"/>
      <c r="X121" s="186"/>
      <c r="AF121" s="187">
        <v>39.942999999999998</v>
      </c>
    </row>
    <row r="122" spans="1:32" x14ac:dyDescent="0.25">
      <c r="A122" s="174">
        <v>42832</v>
      </c>
      <c r="B122" s="175">
        <v>1414</v>
      </c>
      <c r="C122" s="121">
        <f t="shared" si="8"/>
        <v>97</v>
      </c>
      <c r="D122" s="224"/>
      <c r="E122" s="175"/>
      <c r="F122" s="175"/>
      <c r="G122" s="174" t="s">
        <v>19</v>
      </c>
      <c r="H122" s="176">
        <v>67.7</v>
      </c>
      <c r="I122" s="176">
        <f t="shared" si="6"/>
        <v>19.833333333333336</v>
      </c>
      <c r="J122" s="176">
        <v>77.400000000000006</v>
      </c>
      <c r="K122" s="176">
        <f t="shared" si="10"/>
        <v>25.222222222222225</v>
      </c>
      <c r="L122" s="164"/>
      <c r="M122" s="157"/>
      <c r="N122" s="157"/>
      <c r="O122" s="157"/>
      <c r="P122" s="157"/>
      <c r="Q122" s="164"/>
      <c r="R122" s="164" t="s">
        <v>162</v>
      </c>
      <c r="S122" s="164"/>
      <c r="T122" s="178"/>
      <c r="U122" s="179">
        <f t="shared" si="9"/>
        <v>49</v>
      </c>
      <c r="W122" s="185"/>
      <c r="X122" s="186"/>
      <c r="AF122" s="187">
        <v>47.158000000000001</v>
      </c>
    </row>
    <row r="123" spans="1:32" x14ac:dyDescent="0.25">
      <c r="A123" s="174">
        <v>42832</v>
      </c>
      <c r="B123" s="175">
        <v>1817</v>
      </c>
      <c r="C123" s="121">
        <f t="shared" si="8"/>
        <v>97</v>
      </c>
      <c r="D123" s="224"/>
      <c r="E123" s="175"/>
      <c r="F123" s="175"/>
      <c r="G123" s="174" t="s">
        <v>19</v>
      </c>
      <c r="H123" s="176">
        <v>64.400000000000006</v>
      </c>
      <c r="I123" s="176">
        <f t="shared" si="6"/>
        <v>18.000000000000004</v>
      </c>
      <c r="J123" s="176">
        <v>71.5</v>
      </c>
      <c r="K123" s="176">
        <f t="shared" si="10"/>
        <v>21.944444444444443</v>
      </c>
      <c r="L123" s="164"/>
      <c r="M123" s="157"/>
      <c r="N123" s="157"/>
      <c r="O123" s="157"/>
      <c r="P123" s="157"/>
      <c r="Q123" s="164"/>
      <c r="R123" s="164" t="s">
        <v>162</v>
      </c>
      <c r="S123" s="164"/>
      <c r="T123" s="178"/>
      <c r="U123" s="179">
        <f t="shared" si="9"/>
        <v>49</v>
      </c>
      <c r="W123" s="185"/>
      <c r="AF123" s="187">
        <v>49.932000000000002</v>
      </c>
    </row>
    <row r="124" spans="1:32" x14ac:dyDescent="0.25">
      <c r="A124" s="174">
        <v>42833</v>
      </c>
      <c r="B124" s="175">
        <v>705</v>
      </c>
      <c r="C124" s="121">
        <f t="shared" si="8"/>
        <v>98</v>
      </c>
      <c r="D124" s="224"/>
      <c r="E124" s="175"/>
      <c r="F124" s="175"/>
      <c r="G124" s="174" t="s">
        <v>19</v>
      </c>
      <c r="H124" s="176">
        <v>59.4</v>
      </c>
      <c r="I124" s="176">
        <f t="shared" si="6"/>
        <v>15.222222222222221</v>
      </c>
      <c r="J124" s="176">
        <v>45</v>
      </c>
      <c r="K124" s="176">
        <f t="shared" si="10"/>
        <v>7.2222222222222223</v>
      </c>
      <c r="L124" s="164"/>
      <c r="M124" s="157"/>
      <c r="N124" s="157"/>
      <c r="O124" s="157"/>
      <c r="P124" s="157"/>
      <c r="Q124" s="164"/>
      <c r="R124" s="164" t="s">
        <v>163</v>
      </c>
      <c r="S124" s="164"/>
      <c r="T124" s="178"/>
      <c r="U124" s="179">
        <f t="shared" si="9"/>
        <v>49</v>
      </c>
      <c r="W124" s="185"/>
      <c r="X124" s="186"/>
      <c r="AF124" s="187">
        <v>47.195999999999998</v>
      </c>
    </row>
    <row r="125" spans="1:32" x14ac:dyDescent="0.25">
      <c r="A125" s="174">
        <v>42833</v>
      </c>
      <c r="B125" s="175">
        <v>1504</v>
      </c>
      <c r="C125" s="121">
        <f t="shared" si="8"/>
        <v>98</v>
      </c>
      <c r="D125" s="224"/>
      <c r="E125" s="175"/>
      <c r="F125" s="175"/>
      <c r="G125" s="174" t="s">
        <v>19</v>
      </c>
      <c r="H125" s="176">
        <v>64.400000000000006</v>
      </c>
      <c r="I125" s="176">
        <f t="shared" si="6"/>
        <v>18.000000000000004</v>
      </c>
      <c r="J125" s="176">
        <v>73</v>
      </c>
      <c r="K125" s="176">
        <f t="shared" si="10"/>
        <v>22.777777777777779</v>
      </c>
      <c r="L125" s="164"/>
      <c r="M125" s="157"/>
      <c r="N125" s="157"/>
      <c r="O125" s="157"/>
      <c r="P125" s="157"/>
      <c r="Q125" s="164"/>
      <c r="R125" s="164" t="s">
        <v>164</v>
      </c>
      <c r="S125" s="164"/>
      <c r="T125" s="178"/>
      <c r="U125" s="179">
        <f t="shared" si="9"/>
        <v>49</v>
      </c>
      <c r="W125" s="185"/>
      <c r="X125" s="186"/>
      <c r="AF125" s="187">
        <v>40.774000000000001</v>
      </c>
    </row>
    <row r="126" spans="1:32" x14ac:dyDescent="0.25">
      <c r="A126" s="174">
        <v>42833</v>
      </c>
      <c r="B126" s="175">
        <v>1804</v>
      </c>
      <c r="C126" s="121">
        <f t="shared" si="8"/>
        <v>98</v>
      </c>
      <c r="D126" s="224"/>
      <c r="E126" s="175"/>
      <c r="F126" s="175"/>
      <c r="G126" s="174" t="s">
        <v>19</v>
      </c>
      <c r="H126" s="176">
        <v>63.1</v>
      </c>
      <c r="I126" s="176">
        <f t="shared" si="6"/>
        <v>17.277777777777779</v>
      </c>
      <c r="J126" s="176">
        <v>71.2</v>
      </c>
      <c r="K126" s="176">
        <f t="shared" si="10"/>
        <v>21.777777777777779</v>
      </c>
      <c r="L126" s="164"/>
      <c r="M126" s="157"/>
      <c r="N126" s="157"/>
      <c r="O126" s="157"/>
      <c r="P126" s="157"/>
      <c r="Q126" s="164"/>
      <c r="R126" s="164" t="s">
        <v>165</v>
      </c>
      <c r="S126" s="164"/>
      <c r="T126" s="157"/>
      <c r="U126" s="179">
        <f t="shared" si="9"/>
        <v>49</v>
      </c>
      <c r="W126" s="185"/>
      <c r="AF126" s="187">
        <v>33.176000000000002</v>
      </c>
    </row>
    <row r="127" spans="1:32" x14ac:dyDescent="0.25">
      <c r="A127" s="174">
        <v>42834</v>
      </c>
      <c r="B127" s="175">
        <v>730</v>
      </c>
      <c r="C127" s="121">
        <f t="shared" si="8"/>
        <v>99</v>
      </c>
      <c r="D127" s="224"/>
      <c r="E127" s="175"/>
      <c r="F127" s="175"/>
      <c r="G127" s="174" t="s">
        <v>19</v>
      </c>
      <c r="H127" s="176">
        <v>59.1</v>
      </c>
      <c r="I127" s="176">
        <f t="shared" si="6"/>
        <v>15.055555555555555</v>
      </c>
      <c r="J127" s="176">
        <v>51.2</v>
      </c>
      <c r="K127" s="176">
        <f t="shared" si="10"/>
        <v>10.666666666666668</v>
      </c>
      <c r="L127" s="164"/>
      <c r="M127" s="157"/>
      <c r="N127" s="157"/>
      <c r="O127" s="157"/>
      <c r="P127" s="157"/>
      <c r="Q127" s="164"/>
      <c r="R127" s="164" t="s">
        <v>166</v>
      </c>
      <c r="S127" s="164"/>
      <c r="T127" s="157"/>
      <c r="U127" s="179">
        <f t="shared" si="9"/>
        <v>49</v>
      </c>
      <c r="W127" s="185"/>
      <c r="X127" s="186"/>
      <c r="AF127" s="187">
        <v>48.99</v>
      </c>
    </row>
    <row r="128" spans="1:32" x14ac:dyDescent="0.25">
      <c r="A128" s="174">
        <v>42834</v>
      </c>
      <c r="B128" s="175">
        <v>1238</v>
      </c>
      <c r="C128" s="121">
        <f t="shared" si="8"/>
        <v>99</v>
      </c>
      <c r="D128" s="224"/>
      <c r="E128" s="175"/>
      <c r="F128" s="175"/>
      <c r="G128" s="174" t="s">
        <v>19</v>
      </c>
      <c r="H128" s="176">
        <v>62</v>
      </c>
      <c r="I128" s="176">
        <f t="shared" si="6"/>
        <v>16.666666666666668</v>
      </c>
      <c r="J128" s="176">
        <v>68.900000000000006</v>
      </c>
      <c r="K128" s="176">
        <f t="shared" si="10"/>
        <v>20.500000000000004</v>
      </c>
      <c r="L128" s="164"/>
      <c r="M128" s="157"/>
      <c r="N128" s="157"/>
      <c r="O128" s="157"/>
      <c r="P128" s="157"/>
      <c r="Q128" s="164"/>
      <c r="R128" s="164" t="s">
        <v>46</v>
      </c>
      <c r="S128" s="164"/>
      <c r="T128" s="157"/>
      <c r="U128" s="179">
        <f t="shared" si="9"/>
        <v>49</v>
      </c>
      <c r="W128" s="185"/>
      <c r="X128" s="186"/>
      <c r="AF128" s="187">
        <v>53.996000000000002</v>
      </c>
    </row>
    <row r="129" spans="1:32" x14ac:dyDescent="0.25">
      <c r="A129" s="174">
        <v>42834</v>
      </c>
      <c r="B129" s="175">
        <v>1750</v>
      </c>
      <c r="C129" s="121">
        <f t="shared" si="8"/>
        <v>99</v>
      </c>
      <c r="D129" s="224"/>
      <c r="E129" s="175"/>
      <c r="F129" s="175"/>
      <c r="G129" s="174" t="s">
        <v>19</v>
      </c>
      <c r="H129" s="176">
        <v>62.4</v>
      </c>
      <c r="I129" s="176">
        <f t="shared" si="6"/>
        <v>16.888888888888889</v>
      </c>
      <c r="J129" s="176">
        <v>69.2</v>
      </c>
      <c r="K129" s="176">
        <f t="shared" si="10"/>
        <v>20.666666666666668</v>
      </c>
      <c r="L129" s="164"/>
      <c r="M129" s="157"/>
      <c r="N129" s="157"/>
      <c r="O129" s="157"/>
      <c r="P129" s="157"/>
      <c r="Q129" s="164"/>
      <c r="R129" s="164" t="s">
        <v>115</v>
      </c>
      <c r="S129" s="164"/>
      <c r="T129" s="157"/>
      <c r="U129" s="179">
        <f t="shared" si="9"/>
        <v>49</v>
      </c>
      <c r="W129" s="185"/>
      <c r="AF129" s="187">
        <v>51.82</v>
      </c>
    </row>
    <row r="130" spans="1:32" x14ac:dyDescent="0.25">
      <c r="A130" s="174">
        <v>42835</v>
      </c>
      <c r="B130" s="175">
        <v>707</v>
      </c>
      <c r="C130" s="121">
        <f t="shared" si="8"/>
        <v>100</v>
      </c>
      <c r="D130" s="224"/>
      <c r="E130" s="175"/>
      <c r="F130" s="175"/>
      <c r="G130" s="174" t="s">
        <v>19</v>
      </c>
      <c r="H130" s="176">
        <v>57.7</v>
      </c>
      <c r="I130" s="176">
        <f t="shared" si="6"/>
        <v>14.277777777777779</v>
      </c>
      <c r="J130" s="176">
        <v>42.2</v>
      </c>
      <c r="K130" s="176">
        <f t="shared" si="10"/>
        <v>5.6666666666666679</v>
      </c>
      <c r="L130" s="164"/>
      <c r="M130" s="157"/>
      <c r="N130" s="157"/>
      <c r="O130" s="157"/>
      <c r="P130" s="157"/>
      <c r="Q130" s="164"/>
      <c r="R130" s="164" t="s">
        <v>167</v>
      </c>
      <c r="S130" s="164"/>
      <c r="T130" s="157"/>
      <c r="U130" s="179">
        <f t="shared" si="9"/>
        <v>49</v>
      </c>
      <c r="W130" s="185"/>
      <c r="X130" s="186"/>
      <c r="AF130" s="187">
        <v>52.003999999999998</v>
      </c>
    </row>
    <row r="131" spans="1:32" x14ac:dyDescent="0.25">
      <c r="A131" s="174">
        <v>42835</v>
      </c>
      <c r="B131" s="175">
        <v>1205</v>
      </c>
      <c r="C131" s="121">
        <f t="shared" si="8"/>
        <v>100</v>
      </c>
      <c r="D131" s="224"/>
      <c r="E131" s="175"/>
      <c r="F131" s="175"/>
      <c r="G131" s="174" t="s">
        <v>19</v>
      </c>
      <c r="H131" s="176">
        <v>60.9</v>
      </c>
      <c r="I131" s="176">
        <f t="shared" si="6"/>
        <v>16.055555555555554</v>
      </c>
      <c r="J131" s="176">
        <v>70.099999999999994</v>
      </c>
      <c r="K131" s="176">
        <f t="shared" si="10"/>
        <v>21.166666666666664</v>
      </c>
      <c r="L131" s="164"/>
      <c r="M131" s="157"/>
      <c r="N131" s="157"/>
      <c r="O131" s="157"/>
      <c r="P131" s="157"/>
      <c r="Q131" s="164"/>
      <c r="R131" s="164" t="s">
        <v>171</v>
      </c>
      <c r="S131" s="164"/>
      <c r="T131" s="157" t="s">
        <v>168</v>
      </c>
      <c r="U131" s="179">
        <f t="shared" si="9"/>
        <v>49</v>
      </c>
      <c r="W131" s="185"/>
      <c r="X131" s="186"/>
      <c r="AF131" s="187">
        <v>52.18</v>
      </c>
    </row>
    <row r="132" spans="1:32" x14ac:dyDescent="0.25">
      <c r="A132" s="174">
        <v>42835</v>
      </c>
      <c r="B132" s="175">
        <v>1605</v>
      </c>
      <c r="C132" s="121">
        <f t="shared" si="8"/>
        <v>100</v>
      </c>
      <c r="D132" s="224"/>
      <c r="E132" s="175"/>
      <c r="F132" s="175"/>
      <c r="G132" s="174" t="s">
        <v>19</v>
      </c>
      <c r="H132" s="176">
        <v>63.3</v>
      </c>
      <c r="I132" s="176">
        <f t="shared" si="6"/>
        <v>17.388888888888886</v>
      </c>
      <c r="J132" s="176">
        <v>75.599999999999994</v>
      </c>
      <c r="K132" s="176">
        <f t="shared" si="10"/>
        <v>24.222222222222218</v>
      </c>
      <c r="L132" s="164"/>
      <c r="M132" s="157"/>
      <c r="N132" s="157"/>
      <c r="O132" s="157"/>
      <c r="P132" s="157"/>
      <c r="Q132" s="164"/>
      <c r="R132" s="164" t="s">
        <v>144</v>
      </c>
      <c r="S132" s="164"/>
      <c r="T132" s="157"/>
      <c r="U132" s="179">
        <f t="shared" si="9"/>
        <v>49</v>
      </c>
      <c r="W132" s="185"/>
      <c r="X132" s="186"/>
      <c r="AF132" s="187">
        <v>51.85</v>
      </c>
    </row>
    <row r="133" spans="1:32" x14ac:dyDescent="0.25">
      <c r="A133" s="174">
        <v>42835</v>
      </c>
      <c r="B133" s="175">
        <v>1802</v>
      </c>
      <c r="C133" s="121">
        <f t="shared" si="8"/>
        <v>100</v>
      </c>
      <c r="D133" s="224"/>
      <c r="E133" s="175"/>
      <c r="F133" s="175"/>
      <c r="G133" s="174" t="s">
        <v>19</v>
      </c>
      <c r="H133" s="176">
        <v>62.6</v>
      </c>
      <c r="I133" s="176">
        <f t="shared" si="6"/>
        <v>17</v>
      </c>
      <c r="J133" s="176">
        <v>71.099999999999994</v>
      </c>
      <c r="K133" s="176">
        <f t="shared" si="10"/>
        <v>21.722222222222218</v>
      </c>
      <c r="L133" s="164"/>
      <c r="M133" s="157"/>
      <c r="N133" s="157"/>
      <c r="O133" s="157"/>
      <c r="P133" s="157"/>
      <c r="Q133" s="164"/>
      <c r="R133" s="164" t="s">
        <v>157</v>
      </c>
      <c r="S133" s="164"/>
      <c r="T133" s="157"/>
      <c r="U133" s="179">
        <f t="shared" si="9"/>
        <v>49</v>
      </c>
      <c r="W133" s="185"/>
      <c r="AF133" s="187">
        <v>46.999000000000002</v>
      </c>
    </row>
    <row r="134" spans="1:32" x14ac:dyDescent="0.25">
      <c r="A134" s="174">
        <v>42836</v>
      </c>
      <c r="B134" s="175">
        <v>726</v>
      </c>
      <c r="C134" s="121">
        <f t="shared" si="8"/>
        <v>101</v>
      </c>
      <c r="D134" s="224"/>
      <c r="E134" s="175"/>
      <c r="F134" s="175"/>
      <c r="G134" s="174" t="s">
        <v>19</v>
      </c>
      <c r="H134" s="176">
        <v>58.5</v>
      </c>
      <c r="I134" s="176">
        <f t="shared" si="6"/>
        <v>14.722222222222221</v>
      </c>
      <c r="J134" s="176">
        <v>46</v>
      </c>
      <c r="K134" s="176">
        <f t="shared" si="10"/>
        <v>7.7777777777777777</v>
      </c>
      <c r="L134" s="164"/>
      <c r="M134" s="157"/>
      <c r="N134" s="157"/>
      <c r="O134" s="157"/>
      <c r="P134" s="157"/>
      <c r="Q134" s="164"/>
      <c r="R134" s="164" t="s">
        <v>157</v>
      </c>
      <c r="S134" s="164"/>
      <c r="T134" s="157"/>
      <c r="U134" s="179">
        <f t="shared" si="9"/>
        <v>49</v>
      </c>
      <c r="W134" s="185"/>
      <c r="X134" s="186"/>
      <c r="AF134" s="187">
        <v>50.606000000000002</v>
      </c>
    </row>
    <row r="135" spans="1:32" x14ac:dyDescent="0.25">
      <c r="A135" s="174">
        <v>42836</v>
      </c>
      <c r="B135" s="175">
        <v>1100</v>
      </c>
      <c r="C135" s="121">
        <f t="shared" si="8"/>
        <v>101</v>
      </c>
      <c r="D135" s="224"/>
      <c r="E135" s="175"/>
      <c r="F135" s="175"/>
      <c r="G135" s="174" t="s">
        <v>225</v>
      </c>
      <c r="H135" s="176">
        <v>60.6</v>
      </c>
      <c r="I135" s="176">
        <f t="shared" si="6"/>
        <v>15.888888888888889</v>
      </c>
      <c r="J135" s="176"/>
      <c r="K135" s="176"/>
      <c r="L135" s="164"/>
      <c r="M135" s="157"/>
      <c r="N135" s="157"/>
      <c r="O135" s="157"/>
      <c r="P135" s="157"/>
      <c r="Q135" s="164"/>
      <c r="R135" s="164" t="s">
        <v>174</v>
      </c>
      <c r="S135" s="164"/>
      <c r="T135" s="157"/>
      <c r="U135" s="179">
        <v>41.6</v>
      </c>
      <c r="W135" s="185"/>
      <c r="X135" s="186"/>
      <c r="AF135" s="187">
        <v>52.542000000000002</v>
      </c>
    </row>
    <row r="136" spans="1:32" x14ac:dyDescent="0.25">
      <c r="A136" s="174">
        <v>42836</v>
      </c>
      <c r="B136" s="175">
        <v>1140</v>
      </c>
      <c r="C136" s="121">
        <f t="shared" si="8"/>
        <v>101</v>
      </c>
      <c r="D136" s="224"/>
      <c r="E136" s="175"/>
      <c r="F136" s="175"/>
      <c r="G136" s="174" t="s">
        <v>200</v>
      </c>
      <c r="H136" s="176">
        <v>61.4</v>
      </c>
      <c r="I136" s="176">
        <f t="shared" si="6"/>
        <v>16.333333333333332</v>
      </c>
      <c r="J136" s="176"/>
      <c r="K136" s="176"/>
      <c r="L136" s="164"/>
      <c r="M136" s="157"/>
      <c r="N136" s="157"/>
      <c r="O136" s="157"/>
      <c r="P136" s="157"/>
      <c r="Q136" s="164"/>
      <c r="R136" s="164" t="s">
        <v>126</v>
      </c>
      <c r="S136" s="164"/>
      <c r="T136" s="157"/>
      <c r="U136" s="179">
        <v>44</v>
      </c>
      <c r="W136" s="185"/>
      <c r="X136" s="186"/>
      <c r="AF136" s="187">
        <v>50.116999999999997</v>
      </c>
    </row>
    <row r="137" spans="1:32" x14ac:dyDescent="0.25">
      <c r="A137" s="174">
        <v>42836</v>
      </c>
      <c r="B137" s="175">
        <v>1205</v>
      </c>
      <c r="C137" s="121">
        <f t="shared" si="8"/>
        <v>101</v>
      </c>
      <c r="D137" s="224"/>
      <c r="E137" s="175"/>
      <c r="F137" s="175"/>
      <c r="G137" s="174" t="s">
        <v>83</v>
      </c>
      <c r="H137" s="176">
        <v>61.8</v>
      </c>
      <c r="I137" s="176">
        <f t="shared" si="6"/>
        <v>16.555555555555554</v>
      </c>
      <c r="J137" s="176"/>
      <c r="K137" s="176"/>
      <c r="L137" s="164"/>
      <c r="M137" s="157"/>
      <c r="N137" s="157"/>
      <c r="O137" s="157"/>
      <c r="P137" s="157"/>
      <c r="Q137" s="164"/>
      <c r="R137" s="164" t="s">
        <v>180</v>
      </c>
      <c r="S137" s="164"/>
      <c r="T137" s="157" t="s">
        <v>181</v>
      </c>
      <c r="U137" s="179">
        <f>IF(G137="Otter Island, south fork",49,0)</f>
        <v>0</v>
      </c>
      <c r="W137" s="185"/>
      <c r="X137" s="186"/>
      <c r="AF137" s="187">
        <v>48.661999999999999</v>
      </c>
    </row>
    <row r="138" spans="1:32" x14ac:dyDescent="0.25">
      <c r="A138" s="174">
        <v>42836</v>
      </c>
      <c r="B138" s="175">
        <v>1210</v>
      </c>
      <c r="C138" s="121">
        <f t="shared" si="8"/>
        <v>101</v>
      </c>
      <c r="D138" s="224"/>
      <c r="E138" s="175"/>
      <c r="F138" s="175"/>
      <c r="G138" s="174" t="s">
        <v>84</v>
      </c>
      <c r="H138" s="176">
        <v>62</v>
      </c>
      <c r="I138" s="176">
        <f t="shared" si="6"/>
        <v>16.666666666666668</v>
      </c>
      <c r="J138" s="176"/>
      <c r="K138" s="176"/>
      <c r="L138" s="164"/>
      <c r="M138" s="157"/>
      <c r="N138" s="157"/>
      <c r="O138" s="157"/>
      <c r="P138" s="157"/>
      <c r="Q138" s="164"/>
      <c r="R138" s="164" t="s">
        <v>180</v>
      </c>
      <c r="S138" s="164"/>
      <c r="T138" s="157" t="s">
        <v>182</v>
      </c>
      <c r="U138" s="179">
        <f>IF(G138="Otter Island, south fork",49,0)</f>
        <v>0</v>
      </c>
      <c r="W138" s="185"/>
      <c r="X138" s="186"/>
      <c r="AD138" s="187"/>
      <c r="AF138" s="187">
        <v>46.219000000000001</v>
      </c>
    </row>
    <row r="139" spans="1:32" x14ac:dyDescent="0.25">
      <c r="A139" s="174">
        <v>42836</v>
      </c>
      <c r="B139" s="175">
        <v>1222</v>
      </c>
      <c r="C139" s="121">
        <f t="shared" si="8"/>
        <v>101</v>
      </c>
      <c r="D139" s="224"/>
      <c r="E139" s="175"/>
      <c r="F139" s="175"/>
      <c r="G139" s="174" t="s">
        <v>179</v>
      </c>
      <c r="H139" s="176">
        <v>62.3</v>
      </c>
      <c r="I139" s="176">
        <f t="shared" si="6"/>
        <v>16.833333333333332</v>
      </c>
      <c r="J139" s="176"/>
      <c r="K139" s="176"/>
      <c r="L139" s="164"/>
      <c r="M139" s="157"/>
      <c r="N139" s="157"/>
      <c r="O139" s="157"/>
      <c r="P139" s="157"/>
      <c r="Q139" s="164"/>
      <c r="R139" s="164" t="s">
        <v>180</v>
      </c>
      <c r="S139" s="164"/>
      <c r="T139" s="157" t="s">
        <v>181</v>
      </c>
      <c r="U139" s="179">
        <v>46.2</v>
      </c>
      <c r="W139" s="185"/>
      <c r="X139" s="186"/>
      <c r="AF139" s="187">
        <v>38.746000000000002</v>
      </c>
    </row>
    <row r="140" spans="1:32" x14ac:dyDescent="0.25">
      <c r="A140" s="174">
        <v>42836</v>
      </c>
      <c r="B140" s="175">
        <v>1240</v>
      </c>
      <c r="C140" s="121">
        <f t="shared" si="8"/>
        <v>101</v>
      </c>
      <c r="D140" s="224"/>
      <c r="E140" s="175"/>
      <c r="F140" s="175"/>
      <c r="G140" s="174" t="s">
        <v>85</v>
      </c>
      <c r="H140" s="176">
        <v>60.2</v>
      </c>
      <c r="I140" s="176">
        <f t="shared" si="6"/>
        <v>15.666666666666668</v>
      </c>
      <c r="J140" s="176"/>
      <c r="K140" s="176"/>
      <c r="L140" s="164"/>
      <c r="M140" s="157"/>
      <c r="N140" s="157"/>
      <c r="O140" s="157"/>
      <c r="P140" s="157"/>
      <c r="Q140" s="164"/>
      <c r="R140" s="164" t="s">
        <v>180</v>
      </c>
      <c r="S140" s="164"/>
      <c r="T140" s="157" t="s">
        <v>182</v>
      </c>
      <c r="U140" s="179">
        <v>47</v>
      </c>
      <c r="W140" s="185"/>
      <c r="X140" s="186"/>
      <c r="AD140" s="187"/>
      <c r="AF140" s="187">
        <v>45.094000000000001</v>
      </c>
    </row>
    <row r="141" spans="1:32" x14ac:dyDescent="0.25">
      <c r="A141" s="174">
        <v>42836</v>
      </c>
      <c r="B141" s="175">
        <v>1245</v>
      </c>
      <c r="C141" s="121">
        <f t="shared" si="8"/>
        <v>101</v>
      </c>
      <c r="D141" s="224"/>
      <c r="E141" s="175"/>
      <c r="F141" s="175"/>
      <c r="G141" s="174" t="s">
        <v>86</v>
      </c>
      <c r="H141" s="176">
        <v>59.7</v>
      </c>
      <c r="I141" s="176">
        <f t="shared" si="6"/>
        <v>15.388888888888889</v>
      </c>
      <c r="J141" s="176"/>
      <c r="K141" s="176"/>
      <c r="L141" s="164"/>
      <c r="M141" s="157"/>
      <c r="N141" s="157"/>
      <c r="O141" s="157"/>
      <c r="P141" s="157"/>
      <c r="Q141" s="164"/>
      <c r="R141" s="164" t="s">
        <v>180</v>
      </c>
      <c r="S141" s="164"/>
      <c r="T141" s="157"/>
      <c r="U141" s="179">
        <f t="shared" ref="U141:U172" si="11">IF(G141="Otter Island, south fork",49,0)</f>
        <v>0</v>
      </c>
      <c r="W141" s="185"/>
      <c r="X141" s="186"/>
      <c r="AD141" s="187"/>
      <c r="AF141" s="187">
        <v>45.610999999999997</v>
      </c>
    </row>
    <row r="142" spans="1:32" x14ac:dyDescent="0.25">
      <c r="A142" s="174">
        <v>42836</v>
      </c>
      <c r="B142" s="175">
        <v>1252</v>
      </c>
      <c r="C142" s="121">
        <f t="shared" si="8"/>
        <v>101</v>
      </c>
      <c r="D142" s="224"/>
      <c r="E142" s="175"/>
      <c r="F142" s="175"/>
      <c r="G142" s="174" t="s">
        <v>29</v>
      </c>
      <c r="H142" s="176">
        <v>62</v>
      </c>
      <c r="I142" s="176">
        <f t="shared" si="6"/>
        <v>16.666666666666668</v>
      </c>
      <c r="J142" s="176"/>
      <c r="K142" s="176"/>
      <c r="L142" s="164"/>
      <c r="M142" s="157"/>
      <c r="N142" s="157"/>
      <c r="O142" s="157"/>
      <c r="P142" s="157"/>
      <c r="Q142" s="164"/>
      <c r="R142" s="164" t="s">
        <v>180</v>
      </c>
      <c r="S142" s="164"/>
      <c r="T142" s="157"/>
      <c r="U142" s="179">
        <f t="shared" si="11"/>
        <v>0</v>
      </c>
      <c r="W142" s="185"/>
      <c r="X142" s="186"/>
      <c r="AF142" s="187">
        <v>34.020000000000003</v>
      </c>
    </row>
    <row r="143" spans="1:32" x14ac:dyDescent="0.25">
      <c r="A143" s="174">
        <v>42836</v>
      </c>
      <c r="B143" s="175">
        <v>1305</v>
      </c>
      <c r="C143" s="121">
        <f t="shared" si="8"/>
        <v>101</v>
      </c>
      <c r="D143" s="224"/>
      <c r="E143" s="175"/>
      <c r="F143" s="175"/>
      <c r="G143" s="174" t="s">
        <v>263</v>
      </c>
      <c r="H143" s="176">
        <v>60.8</v>
      </c>
      <c r="I143" s="176">
        <f t="shared" si="6"/>
        <v>15.999999999999998</v>
      </c>
      <c r="J143" s="176"/>
      <c r="K143" s="176"/>
      <c r="L143" s="164"/>
      <c r="M143" s="157"/>
      <c r="N143" s="157"/>
      <c r="O143" s="157"/>
      <c r="P143" s="157"/>
      <c r="Q143" s="176"/>
      <c r="R143" s="164" t="s">
        <v>188</v>
      </c>
      <c r="S143" s="176"/>
      <c r="T143" s="157"/>
      <c r="U143" s="179">
        <f t="shared" si="11"/>
        <v>0</v>
      </c>
      <c r="W143" s="185"/>
      <c r="X143" s="186"/>
      <c r="AF143" s="187">
        <v>30.579000000000001</v>
      </c>
    </row>
    <row r="144" spans="1:32" x14ac:dyDescent="0.25">
      <c r="A144" s="174">
        <v>42836</v>
      </c>
      <c r="B144" s="175">
        <v>1317</v>
      </c>
      <c r="C144" s="121">
        <f t="shared" si="8"/>
        <v>101</v>
      </c>
      <c r="D144" s="224"/>
      <c r="E144" s="175"/>
      <c r="F144" s="175"/>
      <c r="G144" s="174" t="s">
        <v>87</v>
      </c>
      <c r="H144" s="176">
        <v>61</v>
      </c>
      <c r="I144" s="176">
        <f t="shared" ref="I144:I207" si="12">CONVERT(H144,"F","C")</f>
        <v>16.111111111111111</v>
      </c>
      <c r="J144" s="188"/>
      <c r="K144" s="157"/>
      <c r="L144" s="164"/>
      <c r="M144" s="157"/>
      <c r="N144" s="157"/>
      <c r="O144" s="157"/>
      <c r="P144" s="157"/>
      <c r="Q144" s="176"/>
      <c r="R144" s="164" t="s">
        <v>189</v>
      </c>
      <c r="S144" s="176"/>
      <c r="T144" s="157"/>
      <c r="U144" s="179">
        <f t="shared" si="11"/>
        <v>0</v>
      </c>
      <c r="W144" s="185"/>
      <c r="X144" s="186"/>
      <c r="AF144" s="187">
        <v>44.262999999999998</v>
      </c>
    </row>
    <row r="145" spans="1:32" x14ac:dyDescent="0.25">
      <c r="A145" s="174">
        <v>42836</v>
      </c>
      <c r="B145" s="175">
        <v>1418</v>
      </c>
      <c r="C145" s="121">
        <f t="shared" ref="C145:C208" si="13">A145-DATE(YEAR(A145),1,0)</f>
        <v>101</v>
      </c>
      <c r="D145" s="224"/>
      <c r="E145" s="175"/>
      <c r="F145" s="175"/>
      <c r="G145" s="174" t="s">
        <v>19</v>
      </c>
      <c r="H145" s="176">
        <v>61.7</v>
      </c>
      <c r="I145" s="176">
        <f t="shared" si="12"/>
        <v>16.5</v>
      </c>
      <c r="J145" s="176">
        <v>76.900000000000006</v>
      </c>
      <c r="K145" s="176">
        <f t="shared" ref="K145:K208" si="14">CONVERT(J145,"F","C")</f>
        <v>24.944444444444446</v>
      </c>
      <c r="L145" s="164"/>
      <c r="M145" s="157"/>
      <c r="N145" s="157"/>
      <c r="O145" s="157"/>
      <c r="P145" s="157"/>
      <c r="Q145" s="176"/>
      <c r="R145" s="164" t="s">
        <v>190</v>
      </c>
      <c r="S145" s="176"/>
      <c r="T145" s="157"/>
      <c r="U145" s="179">
        <f t="shared" si="11"/>
        <v>49</v>
      </c>
      <c r="W145" s="185"/>
      <c r="X145" s="186"/>
      <c r="AF145" s="187">
        <v>42.273000000000003</v>
      </c>
    </row>
    <row r="146" spans="1:32" x14ac:dyDescent="0.25">
      <c r="A146" s="174">
        <v>42836</v>
      </c>
      <c r="B146" s="175">
        <v>1623</v>
      </c>
      <c r="C146" s="121">
        <f t="shared" si="13"/>
        <v>101</v>
      </c>
      <c r="D146" s="224"/>
      <c r="E146" s="175"/>
      <c r="F146" s="175"/>
      <c r="G146" s="174" t="s">
        <v>19</v>
      </c>
      <c r="H146" s="176">
        <v>62.7</v>
      </c>
      <c r="I146" s="176">
        <f t="shared" si="12"/>
        <v>17.055555555555557</v>
      </c>
      <c r="J146" s="176">
        <v>76.7</v>
      </c>
      <c r="K146" s="176">
        <f t="shared" si="14"/>
        <v>24.833333333333336</v>
      </c>
      <c r="L146" s="164"/>
      <c r="M146" s="157"/>
      <c r="N146" s="157"/>
      <c r="O146" s="157"/>
      <c r="P146" s="157"/>
      <c r="Q146" s="176"/>
      <c r="R146" s="164" t="s">
        <v>191</v>
      </c>
      <c r="S146" s="176"/>
      <c r="T146" s="157"/>
      <c r="U146" s="179">
        <f t="shared" si="11"/>
        <v>49</v>
      </c>
      <c r="W146" s="185"/>
      <c r="X146" s="186"/>
      <c r="AF146" s="187">
        <v>37.555999999999997</v>
      </c>
    </row>
    <row r="147" spans="1:32" x14ac:dyDescent="0.25">
      <c r="A147" s="174">
        <v>42837</v>
      </c>
      <c r="B147" s="175">
        <v>721</v>
      </c>
      <c r="C147" s="121">
        <f t="shared" si="13"/>
        <v>102</v>
      </c>
      <c r="D147" s="224"/>
      <c r="E147" s="175"/>
      <c r="F147" s="175"/>
      <c r="G147" s="174" t="s">
        <v>19</v>
      </c>
      <c r="H147" s="176">
        <v>58.2</v>
      </c>
      <c r="I147" s="176">
        <f t="shared" si="12"/>
        <v>14.555555555555557</v>
      </c>
      <c r="J147" s="176">
        <v>48.6</v>
      </c>
      <c r="K147" s="176">
        <f t="shared" si="14"/>
        <v>9.2222222222222232</v>
      </c>
      <c r="L147" s="164"/>
      <c r="M147" s="157"/>
      <c r="N147" s="157"/>
      <c r="O147" s="157"/>
      <c r="P147" s="157"/>
      <c r="Q147" s="176"/>
      <c r="R147" s="164" t="s">
        <v>192</v>
      </c>
      <c r="S147" s="176"/>
      <c r="T147" s="157"/>
      <c r="U147" s="179">
        <f t="shared" si="11"/>
        <v>49</v>
      </c>
      <c r="W147" s="185"/>
      <c r="X147" s="186"/>
      <c r="AF147" s="187">
        <v>38.488999999999997</v>
      </c>
    </row>
    <row r="148" spans="1:32" x14ac:dyDescent="0.25">
      <c r="A148" s="174">
        <v>42837</v>
      </c>
      <c r="B148" s="175">
        <v>1142</v>
      </c>
      <c r="C148" s="121">
        <f t="shared" si="13"/>
        <v>102</v>
      </c>
      <c r="D148" s="224"/>
      <c r="E148" s="175"/>
      <c r="F148" s="175"/>
      <c r="G148" s="174" t="s">
        <v>19</v>
      </c>
      <c r="H148" s="176">
        <v>64.2</v>
      </c>
      <c r="I148" s="176">
        <f t="shared" si="12"/>
        <v>17.888888888888889</v>
      </c>
      <c r="J148" s="176">
        <v>76.5</v>
      </c>
      <c r="K148" s="176">
        <f t="shared" si="14"/>
        <v>24.722222222222221</v>
      </c>
      <c r="L148" s="164"/>
      <c r="M148" s="157"/>
      <c r="N148" s="157"/>
      <c r="O148" s="157"/>
      <c r="P148" s="157"/>
      <c r="Q148" s="176"/>
      <c r="R148" s="164" t="s">
        <v>193</v>
      </c>
      <c r="S148" s="176"/>
      <c r="T148" s="157"/>
      <c r="U148" s="179">
        <f t="shared" si="11"/>
        <v>49</v>
      </c>
      <c r="W148" s="185"/>
      <c r="X148" s="186"/>
      <c r="AF148" s="187">
        <v>37.231999999999999</v>
      </c>
    </row>
    <row r="149" spans="1:32" x14ac:dyDescent="0.25">
      <c r="A149" s="174">
        <v>42837</v>
      </c>
      <c r="B149" s="175">
        <v>1721</v>
      </c>
      <c r="C149" s="121">
        <f t="shared" si="13"/>
        <v>102</v>
      </c>
      <c r="D149" s="224"/>
      <c r="E149" s="175"/>
      <c r="F149" s="175"/>
      <c r="G149" s="174" t="s">
        <v>19</v>
      </c>
      <c r="H149" s="176">
        <v>65.900000000000006</v>
      </c>
      <c r="I149" s="176">
        <f t="shared" si="12"/>
        <v>18.833333333333336</v>
      </c>
      <c r="J149" s="176">
        <v>79.900000000000006</v>
      </c>
      <c r="K149" s="176">
        <f t="shared" si="14"/>
        <v>26.611111111111114</v>
      </c>
      <c r="L149" s="164"/>
      <c r="M149" s="157"/>
      <c r="N149" s="157"/>
      <c r="O149" s="157"/>
      <c r="P149" s="157"/>
      <c r="Q149" s="176"/>
      <c r="R149" s="164" t="s">
        <v>136</v>
      </c>
      <c r="S149" s="176"/>
      <c r="T149" s="157"/>
      <c r="U149" s="179">
        <f t="shared" si="11"/>
        <v>49</v>
      </c>
      <c r="W149" s="185"/>
      <c r="X149" s="186"/>
      <c r="AF149" s="187">
        <v>7.1070000000000002</v>
      </c>
    </row>
    <row r="150" spans="1:32" x14ac:dyDescent="0.25">
      <c r="A150" s="174">
        <v>42838</v>
      </c>
      <c r="B150" s="175">
        <v>726</v>
      </c>
      <c r="C150" s="121">
        <f t="shared" si="13"/>
        <v>103</v>
      </c>
      <c r="D150" s="224"/>
      <c r="E150" s="175"/>
      <c r="F150" s="175"/>
      <c r="G150" s="174" t="s">
        <v>19</v>
      </c>
      <c r="H150" s="176">
        <v>60</v>
      </c>
      <c r="I150" s="176">
        <f t="shared" si="12"/>
        <v>15.555555555555555</v>
      </c>
      <c r="J150" s="176">
        <v>52</v>
      </c>
      <c r="K150" s="176">
        <f t="shared" si="14"/>
        <v>11.111111111111111</v>
      </c>
      <c r="L150" s="164"/>
      <c r="M150" s="157"/>
      <c r="N150" s="157"/>
      <c r="O150" s="157"/>
      <c r="P150" s="157"/>
      <c r="Q150" s="176"/>
      <c r="R150" s="164" t="s">
        <v>194</v>
      </c>
      <c r="S150" s="176"/>
      <c r="T150" s="157"/>
      <c r="U150" s="179">
        <f t="shared" si="11"/>
        <v>49</v>
      </c>
      <c r="W150" s="185"/>
      <c r="X150" s="186"/>
      <c r="AF150" s="187">
        <v>42.871000000000002</v>
      </c>
    </row>
    <row r="151" spans="1:32" x14ac:dyDescent="0.25">
      <c r="A151" s="174">
        <v>42838</v>
      </c>
      <c r="B151" s="175">
        <v>1245</v>
      </c>
      <c r="C151" s="121">
        <f t="shared" si="13"/>
        <v>103</v>
      </c>
      <c r="D151" s="224"/>
      <c r="E151" s="175"/>
      <c r="F151" s="175"/>
      <c r="G151" s="174" t="s">
        <v>19</v>
      </c>
      <c r="H151" s="176">
        <v>65.900000000000006</v>
      </c>
      <c r="I151" s="176">
        <f t="shared" si="12"/>
        <v>18.833333333333336</v>
      </c>
      <c r="J151" s="176">
        <v>81.2</v>
      </c>
      <c r="K151" s="176">
        <f t="shared" si="14"/>
        <v>27.333333333333336</v>
      </c>
      <c r="L151" s="164"/>
      <c r="M151" s="157"/>
      <c r="N151" s="157"/>
      <c r="O151" s="157"/>
      <c r="P151" s="157"/>
      <c r="Q151" s="176"/>
      <c r="R151" s="164" t="s">
        <v>67</v>
      </c>
      <c r="S151" s="176"/>
      <c r="T151" s="157"/>
      <c r="U151" s="179">
        <f t="shared" si="11"/>
        <v>49</v>
      </c>
      <c r="W151" s="185"/>
      <c r="X151" s="186"/>
      <c r="AF151" s="187">
        <v>34.954000000000001</v>
      </c>
    </row>
    <row r="152" spans="1:32" x14ac:dyDescent="0.25">
      <c r="A152" s="174">
        <v>42838</v>
      </c>
      <c r="B152" s="175">
        <v>1718</v>
      </c>
      <c r="C152" s="121">
        <f t="shared" si="13"/>
        <v>103</v>
      </c>
      <c r="D152" s="224"/>
      <c r="E152" s="175"/>
      <c r="F152" s="175"/>
      <c r="G152" s="174" t="s">
        <v>19</v>
      </c>
      <c r="H152" s="176">
        <v>66.599999999999994</v>
      </c>
      <c r="I152" s="176">
        <f t="shared" si="12"/>
        <v>19.222222222222218</v>
      </c>
      <c r="J152" s="176">
        <v>77.7</v>
      </c>
      <c r="K152" s="176">
        <f t="shared" si="14"/>
        <v>25.388888888888889</v>
      </c>
      <c r="L152" s="164"/>
      <c r="M152" s="157"/>
      <c r="N152" s="157"/>
      <c r="O152" s="157"/>
      <c r="P152" s="157"/>
      <c r="Q152" s="176"/>
      <c r="R152" s="164" t="s">
        <v>199</v>
      </c>
      <c r="S152" s="176"/>
      <c r="T152" s="157"/>
      <c r="U152" s="179">
        <f t="shared" si="11"/>
        <v>49</v>
      </c>
      <c r="W152" s="185"/>
      <c r="X152" s="186"/>
      <c r="AF152" s="187">
        <v>34.82</v>
      </c>
    </row>
    <row r="153" spans="1:32" x14ac:dyDescent="0.25">
      <c r="A153" s="174">
        <v>42839</v>
      </c>
      <c r="B153" s="175">
        <v>802</v>
      </c>
      <c r="C153" s="121">
        <f t="shared" si="13"/>
        <v>104</v>
      </c>
      <c r="D153" s="224"/>
      <c r="E153" s="175"/>
      <c r="F153" s="175"/>
      <c r="G153" s="174" t="s">
        <v>19</v>
      </c>
      <c r="H153" s="176">
        <v>61.2</v>
      </c>
      <c r="I153" s="176">
        <f t="shared" si="12"/>
        <v>16.222222222222225</v>
      </c>
      <c r="J153" s="176">
        <v>57.4</v>
      </c>
      <c r="K153" s="176">
        <f t="shared" si="14"/>
        <v>14.111111111111111</v>
      </c>
      <c r="L153" s="164"/>
      <c r="M153" s="157"/>
      <c r="N153" s="157"/>
      <c r="O153" s="170"/>
      <c r="P153" s="170"/>
      <c r="Q153" s="176"/>
      <c r="R153" s="164" t="s">
        <v>70</v>
      </c>
      <c r="S153" s="176"/>
      <c r="T153" s="157"/>
      <c r="U153" s="179">
        <f t="shared" si="11"/>
        <v>49</v>
      </c>
      <c r="W153" s="185"/>
      <c r="X153" s="186"/>
      <c r="AF153" s="187">
        <v>27.786000000000001</v>
      </c>
    </row>
    <row r="154" spans="1:32" x14ac:dyDescent="0.25">
      <c r="A154" s="174">
        <v>42839</v>
      </c>
      <c r="B154" s="175">
        <v>1256</v>
      </c>
      <c r="C154" s="121">
        <f t="shared" si="13"/>
        <v>104</v>
      </c>
      <c r="D154" s="224"/>
      <c r="E154" s="175"/>
      <c r="F154" s="175"/>
      <c r="G154" s="174" t="s">
        <v>19</v>
      </c>
      <c r="H154" s="176">
        <v>66.900000000000006</v>
      </c>
      <c r="I154" s="176">
        <f t="shared" si="12"/>
        <v>19.388888888888893</v>
      </c>
      <c r="J154" s="176">
        <v>78.2</v>
      </c>
      <c r="K154" s="176">
        <f t="shared" si="14"/>
        <v>25.666666666666668</v>
      </c>
      <c r="L154" s="164"/>
      <c r="M154" s="157"/>
      <c r="N154" s="157"/>
      <c r="O154" s="170"/>
      <c r="P154" s="170"/>
      <c r="Q154" s="176"/>
      <c r="R154" s="164" t="s">
        <v>69</v>
      </c>
      <c r="S154" s="176"/>
      <c r="T154" s="157"/>
      <c r="U154" s="179">
        <f t="shared" si="11"/>
        <v>49</v>
      </c>
      <c r="W154" s="185"/>
      <c r="X154" s="186"/>
      <c r="AF154" s="187">
        <v>32.761000000000003</v>
      </c>
    </row>
    <row r="155" spans="1:32" x14ac:dyDescent="0.25">
      <c r="A155" s="174">
        <v>42839</v>
      </c>
      <c r="B155" s="175">
        <v>1720</v>
      </c>
      <c r="C155" s="121">
        <f t="shared" si="13"/>
        <v>104</v>
      </c>
      <c r="D155" s="224"/>
      <c r="E155" s="175"/>
      <c r="F155" s="175"/>
      <c r="G155" s="174" t="s">
        <v>19</v>
      </c>
      <c r="H155" s="176">
        <v>66.8</v>
      </c>
      <c r="I155" s="176">
        <f t="shared" si="12"/>
        <v>19.333333333333332</v>
      </c>
      <c r="J155" s="176">
        <v>75.8</v>
      </c>
      <c r="K155" s="176">
        <f t="shared" si="14"/>
        <v>24.333333333333332</v>
      </c>
      <c r="L155" s="164"/>
      <c r="M155" s="157"/>
      <c r="N155" s="157"/>
      <c r="O155" s="170"/>
      <c r="P155" s="170"/>
      <c r="Q155" s="176"/>
      <c r="R155" s="164" t="s">
        <v>144</v>
      </c>
      <c r="S155" s="176"/>
      <c r="T155" s="157"/>
      <c r="U155" s="179">
        <f t="shared" si="11"/>
        <v>49</v>
      </c>
      <c r="W155" s="185"/>
      <c r="X155" s="186"/>
      <c r="AF155" s="164">
        <v>31.306000000000001</v>
      </c>
    </row>
    <row r="156" spans="1:32" x14ac:dyDescent="0.25">
      <c r="A156" s="174">
        <v>42840</v>
      </c>
      <c r="B156" s="175">
        <v>658</v>
      </c>
      <c r="C156" s="121">
        <f t="shared" si="13"/>
        <v>105</v>
      </c>
      <c r="D156" s="224"/>
      <c r="E156" s="175"/>
      <c r="F156" s="175"/>
      <c r="G156" s="174" t="s">
        <v>19</v>
      </c>
      <c r="H156" s="176">
        <v>59.1</v>
      </c>
      <c r="I156" s="176">
        <f t="shared" si="12"/>
        <v>15.055555555555555</v>
      </c>
      <c r="J156" s="176">
        <v>49</v>
      </c>
      <c r="K156" s="176">
        <f t="shared" si="14"/>
        <v>9.4444444444444446</v>
      </c>
      <c r="L156" s="164"/>
      <c r="M156" s="157"/>
      <c r="N156" s="157"/>
      <c r="O156" s="170"/>
      <c r="P156" s="170"/>
      <c r="Q156" s="176"/>
      <c r="R156" s="164" t="s">
        <v>144</v>
      </c>
      <c r="S156" s="176"/>
      <c r="T156" s="157"/>
      <c r="U156" s="179">
        <f t="shared" si="11"/>
        <v>49</v>
      </c>
      <c r="W156" s="185"/>
      <c r="X156" s="186"/>
      <c r="AF156" s="164">
        <v>26.100999999999999</v>
      </c>
    </row>
    <row r="157" spans="1:32" x14ac:dyDescent="0.25">
      <c r="A157" s="174">
        <v>42840</v>
      </c>
      <c r="B157" s="175">
        <v>1435</v>
      </c>
      <c r="C157" s="121">
        <f t="shared" si="13"/>
        <v>105</v>
      </c>
      <c r="D157" s="224"/>
      <c r="E157" s="175"/>
      <c r="F157" s="175"/>
      <c r="G157" s="174" t="s">
        <v>19</v>
      </c>
      <c r="H157" s="176">
        <v>67.599999999999994</v>
      </c>
      <c r="I157" s="176">
        <f t="shared" si="12"/>
        <v>19.777777777777775</v>
      </c>
      <c r="J157" s="176">
        <v>79</v>
      </c>
      <c r="K157" s="176">
        <f t="shared" si="14"/>
        <v>26.111111111111111</v>
      </c>
      <c r="L157" s="164"/>
      <c r="M157" s="157"/>
      <c r="N157" s="157"/>
      <c r="O157" s="170"/>
      <c r="P157" s="170"/>
      <c r="Q157" s="176"/>
      <c r="R157" s="164" t="s">
        <v>69</v>
      </c>
      <c r="S157" s="176"/>
      <c r="T157" s="157"/>
      <c r="U157" s="179">
        <f t="shared" si="11"/>
        <v>49</v>
      </c>
      <c r="W157" s="185"/>
      <c r="X157" s="186"/>
      <c r="AF157" s="187">
        <v>49.774999999999999</v>
      </c>
    </row>
    <row r="158" spans="1:32" x14ac:dyDescent="0.25">
      <c r="A158" s="174">
        <v>42840</v>
      </c>
      <c r="B158" s="175">
        <v>1738</v>
      </c>
      <c r="C158" s="121">
        <f t="shared" si="13"/>
        <v>105</v>
      </c>
      <c r="D158" s="224"/>
      <c r="E158" s="175"/>
      <c r="F158" s="175"/>
      <c r="G158" s="174" t="s">
        <v>19</v>
      </c>
      <c r="H158" s="176">
        <v>67.2</v>
      </c>
      <c r="I158" s="176">
        <f t="shared" si="12"/>
        <v>19.555555555555557</v>
      </c>
      <c r="J158" s="176">
        <v>77.599999999999994</v>
      </c>
      <c r="K158" s="176">
        <f t="shared" si="14"/>
        <v>25.333333333333329</v>
      </c>
      <c r="L158" s="164"/>
      <c r="M158" s="157"/>
      <c r="N158" s="157"/>
      <c r="O158" s="170"/>
      <c r="P158" s="170"/>
      <c r="Q158" s="176"/>
      <c r="R158" s="164" t="s">
        <v>155</v>
      </c>
      <c r="S158" s="176"/>
      <c r="T158" s="157"/>
      <c r="U158" s="179">
        <f t="shared" si="11"/>
        <v>49</v>
      </c>
      <c r="W158" s="185"/>
      <c r="X158" s="186"/>
      <c r="AF158" s="187">
        <v>35.314</v>
      </c>
    </row>
    <row r="159" spans="1:32" x14ac:dyDescent="0.25">
      <c r="A159" s="174">
        <v>42841</v>
      </c>
      <c r="B159" s="175">
        <v>735</v>
      </c>
      <c r="C159" s="121">
        <f t="shared" si="13"/>
        <v>106</v>
      </c>
      <c r="D159" s="224"/>
      <c r="E159" s="175"/>
      <c r="F159" s="175"/>
      <c r="G159" s="174" t="s">
        <v>19</v>
      </c>
      <c r="H159" s="176">
        <v>61.5</v>
      </c>
      <c r="I159" s="176">
        <f t="shared" si="12"/>
        <v>16.388888888888889</v>
      </c>
      <c r="J159" s="176">
        <v>52.6</v>
      </c>
      <c r="K159" s="176">
        <f t="shared" si="14"/>
        <v>11.444444444444445</v>
      </c>
      <c r="L159" s="164"/>
      <c r="M159" s="157"/>
      <c r="N159" s="157"/>
      <c r="O159" s="170"/>
      <c r="P159" s="170"/>
      <c r="Q159" s="176"/>
      <c r="R159" s="164" t="s">
        <v>155</v>
      </c>
      <c r="S159" s="176"/>
      <c r="T159" s="157"/>
      <c r="U159" s="179">
        <f t="shared" si="11"/>
        <v>49</v>
      </c>
      <c r="W159" s="185"/>
      <c r="X159" s="186"/>
      <c r="AF159" s="181">
        <v>29.885999999999999</v>
      </c>
    </row>
    <row r="160" spans="1:32" x14ac:dyDescent="0.25">
      <c r="A160" s="174">
        <v>42841</v>
      </c>
      <c r="B160" s="175">
        <v>1224</v>
      </c>
      <c r="C160" s="121">
        <f t="shared" si="13"/>
        <v>106</v>
      </c>
      <c r="D160" s="224"/>
      <c r="E160" s="175"/>
      <c r="F160" s="175"/>
      <c r="G160" s="174" t="s">
        <v>19</v>
      </c>
      <c r="H160" s="176">
        <v>69.5</v>
      </c>
      <c r="I160" s="176">
        <f t="shared" si="12"/>
        <v>20.833333333333332</v>
      </c>
      <c r="J160" s="176">
        <v>78.8</v>
      </c>
      <c r="K160" s="176">
        <f t="shared" si="14"/>
        <v>25.999999999999996</v>
      </c>
      <c r="L160" s="164"/>
      <c r="M160" s="157"/>
      <c r="N160" s="157"/>
      <c r="O160" s="170"/>
      <c r="P160" s="170"/>
      <c r="Q160" s="176"/>
      <c r="R160" s="164" t="s">
        <v>155</v>
      </c>
      <c r="S160" s="176"/>
      <c r="T160" s="157"/>
      <c r="U160" s="179">
        <f t="shared" si="11"/>
        <v>49</v>
      </c>
      <c r="W160" s="185"/>
      <c r="X160" s="186"/>
      <c r="AF160" s="181">
        <v>40.262</v>
      </c>
    </row>
    <row r="161" spans="1:32" x14ac:dyDescent="0.25">
      <c r="A161" s="174">
        <v>42841</v>
      </c>
      <c r="B161" s="175">
        <v>1642</v>
      </c>
      <c r="C161" s="121">
        <f t="shared" si="13"/>
        <v>106</v>
      </c>
      <c r="D161" s="224"/>
      <c r="E161" s="175"/>
      <c r="F161" s="175"/>
      <c r="G161" s="174" t="s">
        <v>19</v>
      </c>
      <c r="H161" s="176">
        <v>67.8</v>
      </c>
      <c r="I161" s="176">
        <f t="shared" si="12"/>
        <v>19.888888888888886</v>
      </c>
      <c r="J161" s="176">
        <v>80.8</v>
      </c>
      <c r="K161" s="176">
        <f t="shared" si="14"/>
        <v>27.111111111111107</v>
      </c>
      <c r="L161" s="164"/>
      <c r="M161" s="157"/>
      <c r="N161" s="157"/>
      <c r="O161" s="170"/>
      <c r="P161" s="170"/>
      <c r="Q161" s="176"/>
      <c r="R161" s="164" t="s">
        <v>155</v>
      </c>
      <c r="S161" s="176"/>
      <c r="T161" s="157"/>
      <c r="U161" s="179">
        <f t="shared" si="11"/>
        <v>49</v>
      </c>
      <c r="W161" s="185"/>
      <c r="X161" s="186"/>
      <c r="AF161" s="181">
        <v>25.077000000000002</v>
      </c>
    </row>
    <row r="162" spans="1:32" x14ac:dyDescent="0.25">
      <c r="A162" s="174">
        <v>42842</v>
      </c>
      <c r="B162" s="175">
        <v>753</v>
      </c>
      <c r="C162" s="121">
        <f t="shared" si="13"/>
        <v>107</v>
      </c>
      <c r="D162" s="224"/>
      <c r="E162" s="175"/>
      <c r="F162" s="175"/>
      <c r="G162" s="174" t="s">
        <v>19</v>
      </c>
      <c r="H162" s="176">
        <v>61</v>
      </c>
      <c r="I162" s="176">
        <f t="shared" si="12"/>
        <v>16.111111111111111</v>
      </c>
      <c r="J162" s="176">
        <v>52.8</v>
      </c>
      <c r="K162" s="176">
        <f t="shared" si="14"/>
        <v>11.555555555555554</v>
      </c>
      <c r="L162" s="164"/>
      <c r="M162" s="157"/>
      <c r="N162" s="157"/>
      <c r="O162" s="170"/>
      <c r="P162" s="170"/>
      <c r="Q162" s="176"/>
      <c r="R162" s="164" t="s">
        <v>155</v>
      </c>
      <c r="S162" s="176"/>
      <c r="T162" s="157"/>
      <c r="U162" s="179">
        <f t="shared" si="11"/>
        <v>49</v>
      </c>
      <c r="W162" s="185"/>
      <c r="X162" s="186"/>
      <c r="AF162" s="181">
        <v>47.561999999999998</v>
      </c>
    </row>
    <row r="163" spans="1:32" x14ac:dyDescent="0.25">
      <c r="A163" s="174">
        <v>42842</v>
      </c>
      <c r="B163" s="175">
        <v>1153</v>
      </c>
      <c r="C163" s="121">
        <f t="shared" si="13"/>
        <v>107</v>
      </c>
      <c r="D163" s="224"/>
      <c r="E163" s="175"/>
      <c r="F163" s="175"/>
      <c r="G163" s="174" t="s">
        <v>19</v>
      </c>
      <c r="H163" s="176">
        <v>68.7</v>
      </c>
      <c r="I163" s="176">
        <f t="shared" si="12"/>
        <v>20.388888888888889</v>
      </c>
      <c r="J163" s="176">
        <v>76.7</v>
      </c>
      <c r="K163" s="176">
        <f t="shared" si="14"/>
        <v>24.833333333333336</v>
      </c>
      <c r="L163" s="164"/>
      <c r="M163" s="157"/>
      <c r="N163" s="157"/>
      <c r="O163" s="170"/>
      <c r="P163" s="170"/>
      <c r="Q163" s="176"/>
      <c r="R163" s="164" t="s">
        <v>155</v>
      </c>
      <c r="S163" s="176"/>
      <c r="T163" s="157"/>
      <c r="U163" s="179">
        <f t="shared" si="11"/>
        <v>49</v>
      </c>
      <c r="W163" s="185"/>
      <c r="X163" s="186"/>
      <c r="AF163" s="181">
        <v>44.33</v>
      </c>
    </row>
    <row r="164" spans="1:32" x14ac:dyDescent="0.25">
      <c r="A164" s="174">
        <v>42842</v>
      </c>
      <c r="B164" s="175">
        <v>1730</v>
      </c>
      <c r="C164" s="121">
        <f t="shared" si="13"/>
        <v>107</v>
      </c>
      <c r="D164" s="224"/>
      <c r="E164" s="175"/>
      <c r="F164" s="175"/>
      <c r="G164" s="174" t="s">
        <v>19</v>
      </c>
      <c r="H164" s="176">
        <v>68.3</v>
      </c>
      <c r="I164" s="176">
        <f t="shared" si="12"/>
        <v>20.166666666666664</v>
      </c>
      <c r="J164" s="176">
        <v>83</v>
      </c>
      <c r="K164" s="176">
        <f t="shared" si="14"/>
        <v>28.333333333333332</v>
      </c>
      <c r="L164" s="164"/>
      <c r="M164" s="157"/>
      <c r="N164" s="157"/>
      <c r="O164" s="170"/>
      <c r="P164" s="170"/>
      <c r="Q164" s="176"/>
      <c r="R164" s="164" t="s">
        <v>155</v>
      </c>
      <c r="S164" s="176"/>
      <c r="T164" s="157"/>
      <c r="U164" s="179">
        <f t="shared" si="11"/>
        <v>49</v>
      </c>
      <c r="W164" s="185"/>
      <c r="X164" s="186"/>
      <c r="AF164" s="181">
        <v>47.759</v>
      </c>
    </row>
    <row r="165" spans="1:32" x14ac:dyDescent="0.25">
      <c r="A165" s="174">
        <v>42843</v>
      </c>
      <c r="B165" s="175">
        <v>717</v>
      </c>
      <c r="C165" s="121">
        <f t="shared" si="13"/>
        <v>108</v>
      </c>
      <c r="D165" s="224"/>
      <c r="E165" s="175"/>
      <c r="F165" s="175"/>
      <c r="G165" s="174" t="s">
        <v>19</v>
      </c>
      <c r="H165" s="176">
        <v>62.7</v>
      </c>
      <c r="I165" s="176">
        <f t="shared" si="12"/>
        <v>17.055555555555557</v>
      </c>
      <c r="J165" s="176">
        <v>53.7</v>
      </c>
      <c r="K165" s="176">
        <f t="shared" si="14"/>
        <v>12.055555555555557</v>
      </c>
      <c r="L165" s="164"/>
      <c r="M165" s="157"/>
      <c r="N165" s="157"/>
      <c r="O165" s="170"/>
      <c r="P165" s="170"/>
      <c r="Q165" s="176"/>
      <c r="R165" s="164" t="s">
        <v>69</v>
      </c>
      <c r="S165" s="176"/>
      <c r="T165" s="157"/>
      <c r="U165" s="179">
        <f t="shared" si="11"/>
        <v>49</v>
      </c>
      <c r="W165" s="185"/>
      <c r="X165" s="186"/>
      <c r="AF165" s="181"/>
    </row>
    <row r="166" spans="1:32" x14ac:dyDescent="0.25">
      <c r="A166" s="174">
        <v>42843</v>
      </c>
      <c r="B166" s="175">
        <v>1630</v>
      </c>
      <c r="C166" s="121">
        <f t="shared" si="13"/>
        <v>108</v>
      </c>
      <c r="D166" s="224"/>
      <c r="E166" s="175"/>
      <c r="F166" s="175"/>
      <c r="G166" s="174" t="s">
        <v>19</v>
      </c>
      <c r="H166" s="176">
        <v>69.7</v>
      </c>
      <c r="I166" s="176">
        <f t="shared" si="12"/>
        <v>20.944444444444446</v>
      </c>
      <c r="J166" s="176">
        <v>87.1</v>
      </c>
      <c r="K166" s="176">
        <f t="shared" si="14"/>
        <v>30.611111111111107</v>
      </c>
      <c r="L166" s="164"/>
      <c r="M166" s="157"/>
      <c r="N166" s="157"/>
      <c r="O166" s="170"/>
      <c r="P166" s="170"/>
      <c r="Q166" s="176"/>
      <c r="R166" s="164" t="s">
        <v>209</v>
      </c>
      <c r="S166" s="176"/>
      <c r="T166" s="157"/>
      <c r="U166" s="179">
        <f t="shared" si="11"/>
        <v>49</v>
      </c>
      <c r="W166" s="185"/>
      <c r="X166" s="186"/>
      <c r="AF166" s="181"/>
    </row>
    <row r="167" spans="1:32" x14ac:dyDescent="0.25">
      <c r="A167" s="174">
        <v>42843</v>
      </c>
      <c r="B167" s="175">
        <v>1732</v>
      </c>
      <c r="C167" s="121">
        <f t="shared" si="13"/>
        <v>108</v>
      </c>
      <c r="D167" s="224"/>
      <c r="E167" s="175"/>
      <c r="F167" s="175"/>
      <c r="G167" s="174" t="s">
        <v>19</v>
      </c>
      <c r="H167" s="176">
        <v>69</v>
      </c>
      <c r="I167" s="176">
        <f t="shared" si="12"/>
        <v>20.555555555555554</v>
      </c>
      <c r="J167" s="176">
        <v>84.8</v>
      </c>
      <c r="K167" s="176">
        <f t="shared" si="14"/>
        <v>29.333333333333332</v>
      </c>
      <c r="L167" s="164"/>
      <c r="M167" s="157"/>
      <c r="N167" s="157"/>
      <c r="O167" s="170"/>
      <c r="P167" s="170"/>
      <c r="Q167" s="176"/>
      <c r="R167" s="164" t="s">
        <v>115</v>
      </c>
      <c r="S167" s="176"/>
      <c r="T167" s="157"/>
      <c r="U167" s="179">
        <f t="shared" si="11"/>
        <v>49</v>
      </c>
      <c r="W167" s="185"/>
      <c r="X167" s="186"/>
      <c r="AF167" s="181"/>
    </row>
    <row r="168" spans="1:32" x14ac:dyDescent="0.25">
      <c r="A168" s="174">
        <v>42844</v>
      </c>
      <c r="B168" s="175">
        <v>705</v>
      </c>
      <c r="C168" s="121">
        <f t="shared" si="13"/>
        <v>109</v>
      </c>
      <c r="D168" s="224"/>
      <c r="E168" s="175"/>
      <c r="F168" s="175"/>
      <c r="G168" s="174" t="s">
        <v>19</v>
      </c>
      <c r="H168" s="176">
        <v>62.6</v>
      </c>
      <c r="I168" s="176">
        <f t="shared" si="12"/>
        <v>17</v>
      </c>
      <c r="J168" s="176">
        <v>57.3</v>
      </c>
      <c r="K168" s="176">
        <f t="shared" si="14"/>
        <v>14.055555555555554</v>
      </c>
      <c r="L168" s="164"/>
      <c r="M168" s="157"/>
      <c r="N168" s="157"/>
      <c r="O168" s="170"/>
      <c r="P168" s="170"/>
      <c r="Q168" s="176"/>
      <c r="R168" s="164" t="s">
        <v>210</v>
      </c>
      <c r="S168" s="176"/>
      <c r="T168" s="157"/>
      <c r="U168" s="179">
        <f t="shared" si="11"/>
        <v>49</v>
      </c>
      <c r="W168" s="185"/>
      <c r="X168" s="186"/>
      <c r="AF168" s="181"/>
    </row>
    <row r="169" spans="1:32" x14ac:dyDescent="0.25">
      <c r="A169" s="174">
        <v>42844</v>
      </c>
      <c r="B169" s="175">
        <v>1132</v>
      </c>
      <c r="C169" s="121">
        <f t="shared" si="13"/>
        <v>109</v>
      </c>
      <c r="D169" s="224"/>
      <c r="E169" s="175"/>
      <c r="F169" s="175"/>
      <c r="G169" s="174" t="s">
        <v>19</v>
      </c>
      <c r="H169" s="176">
        <v>69.599999999999994</v>
      </c>
      <c r="I169" s="176">
        <f t="shared" si="12"/>
        <v>20.888888888888886</v>
      </c>
      <c r="J169" s="176">
        <v>78.599999999999994</v>
      </c>
      <c r="K169" s="176">
        <f t="shared" si="14"/>
        <v>25.888888888888886</v>
      </c>
      <c r="L169" s="164"/>
      <c r="M169" s="157"/>
      <c r="N169" s="157"/>
      <c r="O169" s="170"/>
      <c r="P169" s="170"/>
      <c r="Q169" s="176"/>
      <c r="R169" s="164" t="s">
        <v>209</v>
      </c>
      <c r="S169" s="176"/>
      <c r="T169" s="157"/>
      <c r="U169" s="179">
        <f t="shared" si="11"/>
        <v>49</v>
      </c>
      <c r="W169" s="185"/>
      <c r="X169" s="186"/>
      <c r="AF169" s="181"/>
    </row>
    <row r="170" spans="1:32" x14ac:dyDescent="0.25">
      <c r="A170" s="174">
        <v>42844</v>
      </c>
      <c r="B170" s="175">
        <v>1730</v>
      </c>
      <c r="C170" s="121">
        <f t="shared" si="13"/>
        <v>109</v>
      </c>
      <c r="D170" s="224"/>
      <c r="E170" s="175"/>
      <c r="F170" s="175"/>
      <c r="G170" s="174" t="s">
        <v>19</v>
      </c>
      <c r="H170" s="176">
        <v>69</v>
      </c>
      <c r="I170" s="176">
        <f t="shared" si="12"/>
        <v>20.555555555555554</v>
      </c>
      <c r="J170" s="176">
        <v>78.400000000000006</v>
      </c>
      <c r="K170" s="176">
        <f t="shared" si="14"/>
        <v>25.777777777777779</v>
      </c>
      <c r="L170" s="164"/>
      <c r="M170" s="157"/>
      <c r="N170" s="157"/>
      <c r="O170" s="170"/>
      <c r="P170" s="170"/>
      <c r="Q170" s="176"/>
      <c r="R170" s="164" t="s">
        <v>211</v>
      </c>
      <c r="S170" s="176"/>
      <c r="T170" s="157"/>
      <c r="U170" s="179">
        <f t="shared" si="11"/>
        <v>49</v>
      </c>
      <c r="W170" s="185"/>
      <c r="X170" s="186"/>
      <c r="AF170" s="181"/>
    </row>
    <row r="171" spans="1:32" x14ac:dyDescent="0.25">
      <c r="A171" s="174">
        <v>42845</v>
      </c>
      <c r="B171" s="175">
        <v>700</v>
      </c>
      <c r="C171" s="121">
        <f t="shared" si="13"/>
        <v>110</v>
      </c>
      <c r="D171" s="224"/>
      <c r="E171" s="175"/>
      <c r="F171" s="175"/>
      <c r="G171" s="174" t="s">
        <v>19</v>
      </c>
      <c r="H171" s="176">
        <v>64.7</v>
      </c>
      <c r="I171" s="176">
        <f t="shared" si="12"/>
        <v>18.166666666666668</v>
      </c>
      <c r="J171" s="176">
        <v>55.4</v>
      </c>
      <c r="K171" s="176">
        <f t="shared" si="14"/>
        <v>12.999999999999998</v>
      </c>
      <c r="L171" s="164"/>
      <c r="M171" s="157"/>
      <c r="N171" s="157"/>
      <c r="O171" s="170"/>
      <c r="P171" s="170"/>
      <c r="Q171" s="176"/>
      <c r="R171" s="164" t="s">
        <v>212</v>
      </c>
      <c r="S171" s="176"/>
      <c r="T171" s="157"/>
      <c r="U171" s="179">
        <f t="shared" si="11"/>
        <v>49</v>
      </c>
      <c r="W171" s="185"/>
      <c r="X171" s="186"/>
      <c r="AF171" s="181"/>
    </row>
    <row r="172" spans="1:32" x14ac:dyDescent="0.25">
      <c r="A172" s="174">
        <v>42845</v>
      </c>
      <c r="B172" s="175">
        <v>1155</v>
      </c>
      <c r="C172" s="121">
        <f t="shared" si="13"/>
        <v>110</v>
      </c>
      <c r="D172" s="224"/>
      <c r="E172" s="175"/>
      <c r="F172" s="175"/>
      <c r="G172" s="174" t="s">
        <v>19</v>
      </c>
      <c r="H172" s="176">
        <v>70.3</v>
      </c>
      <c r="I172" s="176">
        <f t="shared" si="12"/>
        <v>21.277777777777775</v>
      </c>
      <c r="J172" s="176">
        <v>80.599999999999994</v>
      </c>
      <c r="K172" s="176">
        <f t="shared" si="14"/>
        <v>26.999999999999996</v>
      </c>
      <c r="L172" s="164"/>
      <c r="M172" s="157"/>
      <c r="N172" s="157"/>
      <c r="O172" s="170"/>
      <c r="P172" s="170"/>
      <c r="Q172" s="176"/>
      <c r="R172" s="164" t="s">
        <v>209</v>
      </c>
      <c r="S172" s="176"/>
      <c r="T172" s="157"/>
      <c r="U172" s="179">
        <f t="shared" si="11"/>
        <v>49</v>
      </c>
      <c r="W172" s="185"/>
      <c r="X172" s="186"/>
    </row>
    <row r="173" spans="1:32" x14ac:dyDescent="0.25">
      <c r="A173" s="174">
        <v>42845</v>
      </c>
      <c r="B173" s="175">
        <v>1715</v>
      </c>
      <c r="C173" s="121">
        <f t="shared" si="13"/>
        <v>110</v>
      </c>
      <c r="D173" s="224"/>
      <c r="E173" s="175"/>
      <c r="F173" s="175"/>
      <c r="G173" s="174" t="s">
        <v>19</v>
      </c>
      <c r="H173" s="176">
        <v>69.5</v>
      </c>
      <c r="I173" s="176">
        <f t="shared" si="12"/>
        <v>20.833333333333332</v>
      </c>
      <c r="J173" s="176">
        <v>83.7</v>
      </c>
      <c r="K173" s="176">
        <f t="shared" si="14"/>
        <v>28.722222222222221</v>
      </c>
      <c r="L173" s="164"/>
      <c r="M173" s="157"/>
      <c r="N173" s="157"/>
      <c r="O173" s="170"/>
      <c r="P173" s="170"/>
      <c r="Q173" s="176"/>
      <c r="R173" s="164" t="s">
        <v>110</v>
      </c>
      <c r="S173" s="176"/>
      <c r="T173" s="157"/>
      <c r="U173" s="179">
        <f t="shared" ref="U173:U203" si="15">IF(G173="Otter Island, south fork",49,0)</f>
        <v>49</v>
      </c>
      <c r="W173" s="185"/>
      <c r="X173" s="186"/>
      <c r="AF173" s="181"/>
    </row>
    <row r="174" spans="1:32" x14ac:dyDescent="0.25">
      <c r="A174" s="174">
        <v>42846</v>
      </c>
      <c r="B174" s="175">
        <v>755</v>
      </c>
      <c r="C174" s="121">
        <f t="shared" si="13"/>
        <v>111</v>
      </c>
      <c r="D174" s="224"/>
      <c r="E174" s="175"/>
      <c r="F174" s="175"/>
      <c r="G174" s="174" t="s">
        <v>19</v>
      </c>
      <c r="H174" s="176">
        <v>64.099999999999994</v>
      </c>
      <c r="I174" s="176">
        <f t="shared" si="12"/>
        <v>17.833333333333329</v>
      </c>
      <c r="J174" s="176">
        <v>60.2</v>
      </c>
      <c r="K174" s="176">
        <f t="shared" si="14"/>
        <v>15.666666666666668</v>
      </c>
      <c r="L174" s="164"/>
      <c r="M174" s="157"/>
      <c r="N174" s="157"/>
      <c r="O174" s="170"/>
      <c r="P174" s="170"/>
      <c r="Q174" s="176"/>
      <c r="R174" s="164" t="s">
        <v>213</v>
      </c>
      <c r="S174" s="176"/>
      <c r="T174" s="157"/>
      <c r="U174" s="179">
        <f t="shared" si="15"/>
        <v>49</v>
      </c>
      <c r="W174" s="185"/>
      <c r="X174" s="186"/>
      <c r="AF174" s="181"/>
    </row>
    <row r="175" spans="1:32" x14ac:dyDescent="0.25">
      <c r="A175" s="174">
        <v>42846</v>
      </c>
      <c r="B175" s="175">
        <v>1307</v>
      </c>
      <c r="C175" s="121">
        <f t="shared" si="13"/>
        <v>111</v>
      </c>
      <c r="D175" s="224"/>
      <c r="E175" s="175"/>
      <c r="F175" s="175"/>
      <c r="G175" s="174" t="s">
        <v>19</v>
      </c>
      <c r="H175" s="176">
        <v>70.5</v>
      </c>
      <c r="I175" s="176">
        <f t="shared" si="12"/>
        <v>21.388888888888889</v>
      </c>
      <c r="J175" s="176">
        <v>83.2</v>
      </c>
      <c r="K175" s="176">
        <f t="shared" si="14"/>
        <v>28.444444444444446</v>
      </c>
      <c r="L175" s="164"/>
      <c r="M175" s="157"/>
      <c r="N175" s="157"/>
      <c r="O175" s="170"/>
      <c r="P175" s="170"/>
      <c r="Q175" s="176"/>
      <c r="R175" s="164" t="s">
        <v>70</v>
      </c>
      <c r="S175" s="176"/>
      <c r="T175" s="157"/>
      <c r="U175" s="179">
        <f t="shared" si="15"/>
        <v>49</v>
      </c>
      <c r="W175" s="185"/>
      <c r="X175" s="186"/>
      <c r="AF175" s="181"/>
    </row>
    <row r="176" spans="1:32" x14ac:dyDescent="0.25">
      <c r="A176" s="174">
        <v>42846</v>
      </c>
      <c r="B176" s="164">
        <v>1752</v>
      </c>
      <c r="C176" s="121">
        <f t="shared" si="13"/>
        <v>111</v>
      </c>
      <c r="D176" s="224"/>
      <c r="E176" s="164"/>
      <c r="F176" s="164"/>
      <c r="G176" s="174" t="s">
        <v>19</v>
      </c>
      <c r="H176" s="176">
        <v>68.900000000000006</v>
      </c>
      <c r="I176" s="176">
        <f t="shared" si="12"/>
        <v>20.500000000000004</v>
      </c>
      <c r="J176" s="176">
        <v>86</v>
      </c>
      <c r="K176" s="176">
        <f t="shared" si="14"/>
        <v>30</v>
      </c>
      <c r="L176" s="164"/>
      <c r="M176" s="157"/>
      <c r="N176" s="157"/>
      <c r="O176" s="189"/>
      <c r="P176" s="189"/>
      <c r="Q176" s="176"/>
      <c r="R176" s="164" t="s">
        <v>214</v>
      </c>
      <c r="S176" s="176"/>
      <c r="T176" s="157" t="s">
        <v>215</v>
      </c>
      <c r="U176" s="179">
        <f t="shared" si="15"/>
        <v>49</v>
      </c>
      <c r="W176" s="185"/>
      <c r="X176" s="186"/>
    </row>
    <row r="177" spans="1:32" x14ac:dyDescent="0.25">
      <c r="A177" s="174">
        <v>42847</v>
      </c>
      <c r="B177" s="164">
        <v>724</v>
      </c>
      <c r="C177" s="121">
        <f t="shared" si="13"/>
        <v>112</v>
      </c>
      <c r="D177" s="224"/>
      <c r="E177" s="164"/>
      <c r="F177" s="164"/>
      <c r="G177" s="174" t="s">
        <v>19</v>
      </c>
      <c r="H177" s="176">
        <v>62</v>
      </c>
      <c r="I177" s="176">
        <f t="shared" si="12"/>
        <v>16.666666666666668</v>
      </c>
      <c r="J177" s="176">
        <v>56.2</v>
      </c>
      <c r="K177" s="176">
        <f t="shared" si="14"/>
        <v>13.444444444444446</v>
      </c>
      <c r="L177" s="164"/>
      <c r="M177" s="157"/>
      <c r="N177" s="157"/>
      <c r="O177" s="189"/>
      <c r="P177" s="189"/>
      <c r="Q177" s="176"/>
      <c r="R177" s="164" t="s">
        <v>222</v>
      </c>
      <c r="S177" s="176"/>
      <c r="T177" s="157"/>
      <c r="U177" s="179">
        <f t="shared" si="15"/>
        <v>49</v>
      </c>
      <c r="W177" s="185"/>
      <c r="X177" s="186"/>
      <c r="AF177" s="181"/>
    </row>
    <row r="178" spans="1:32" x14ac:dyDescent="0.25">
      <c r="A178" s="174">
        <v>42847</v>
      </c>
      <c r="B178" s="164">
        <v>1156</v>
      </c>
      <c r="C178" s="121">
        <f t="shared" si="13"/>
        <v>112</v>
      </c>
      <c r="D178" s="224"/>
      <c r="E178" s="164"/>
      <c r="F178" s="164"/>
      <c r="G178" s="174" t="s">
        <v>19</v>
      </c>
      <c r="H178" s="176">
        <v>69.099999999999994</v>
      </c>
      <c r="I178" s="176">
        <f t="shared" si="12"/>
        <v>20.611111111111107</v>
      </c>
      <c r="J178" s="176">
        <v>81.599999999999994</v>
      </c>
      <c r="K178" s="176">
        <f t="shared" si="14"/>
        <v>27.55555555555555</v>
      </c>
      <c r="L178" s="164"/>
      <c r="M178" s="157"/>
      <c r="N178" s="157"/>
      <c r="O178" s="189"/>
      <c r="P178" s="189"/>
      <c r="Q178" s="176"/>
      <c r="R178" s="164" t="s">
        <v>222</v>
      </c>
      <c r="S178" s="176"/>
      <c r="T178" s="157"/>
      <c r="U178" s="179">
        <f t="shared" si="15"/>
        <v>49</v>
      </c>
      <c r="W178" s="185"/>
      <c r="X178" s="186"/>
      <c r="AF178" s="181"/>
    </row>
    <row r="179" spans="1:32" x14ac:dyDescent="0.25">
      <c r="A179" s="174">
        <v>42847</v>
      </c>
      <c r="B179" s="164">
        <v>1446</v>
      </c>
      <c r="C179" s="121">
        <f t="shared" si="13"/>
        <v>112</v>
      </c>
      <c r="D179" s="224"/>
      <c r="E179" s="164"/>
      <c r="F179" s="164"/>
      <c r="G179" s="174" t="s">
        <v>19</v>
      </c>
      <c r="H179" s="176">
        <v>70.400000000000006</v>
      </c>
      <c r="I179" s="176">
        <f t="shared" si="12"/>
        <v>21.333333333333336</v>
      </c>
      <c r="J179" s="176">
        <v>87.5</v>
      </c>
      <c r="K179" s="176">
        <f t="shared" si="14"/>
        <v>30.833333333333332</v>
      </c>
      <c r="L179" s="164"/>
      <c r="M179" s="157"/>
      <c r="N179" s="157"/>
      <c r="O179" s="189"/>
      <c r="P179" s="189"/>
      <c r="Q179" s="176"/>
      <c r="R179" s="164" t="s">
        <v>222</v>
      </c>
      <c r="S179" s="176"/>
      <c r="T179" s="157"/>
      <c r="U179" s="179">
        <f t="shared" si="15"/>
        <v>49</v>
      </c>
      <c r="W179" s="185"/>
      <c r="X179" s="186"/>
      <c r="AF179" s="181"/>
    </row>
    <row r="180" spans="1:32" x14ac:dyDescent="0.25">
      <c r="A180" s="174">
        <v>42847</v>
      </c>
      <c r="B180" s="164">
        <v>1732</v>
      </c>
      <c r="C180" s="121">
        <f t="shared" si="13"/>
        <v>112</v>
      </c>
      <c r="D180" s="224"/>
      <c r="E180" s="164"/>
      <c r="F180" s="164"/>
      <c r="G180" s="174" t="s">
        <v>19</v>
      </c>
      <c r="H180" s="176">
        <v>69.599999999999994</v>
      </c>
      <c r="I180" s="176">
        <f t="shared" si="12"/>
        <v>20.888888888888886</v>
      </c>
      <c r="J180" s="176">
        <v>84.7</v>
      </c>
      <c r="K180" s="176">
        <f t="shared" si="14"/>
        <v>29.277777777777779</v>
      </c>
      <c r="L180" s="164"/>
      <c r="M180" s="157"/>
      <c r="N180" s="157"/>
      <c r="O180" s="189"/>
      <c r="P180" s="189"/>
      <c r="Q180" s="176"/>
      <c r="R180" s="164" t="s">
        <v>70</v>
      </c>
      <c r="S180" s="176"/>
      <c r="T180" s="157"/>
      <c r="U180" s="179">
        <f t="shared" si="15"/>
        <v>49</v>
      </c>
      <c r="W180" s="185"/>
      <c r="X180" s="186"/>
      <c r="AF180" s="181"/>
    </row>
    <row r="181" spans="1:32" x14ac:dyDescent="0.25">
      <c r="A181" s="174">
        <v>42848</v>
      </c>
      <c r="B181" s="164">
        <v>836</v>
      </c>
      <c r="C181" s="121">
        <f t="shared" si="13"/>
        <v>113</v>
      </c>
      <c r="D181" s="224"/>
      <c r="E181" s="164"/>
      <c r="F181" s="164"/>
      <c r="G181" s="174" t="s">
        <v>19</v>
      </c>
      <c r="H181" s="176">
        <v>64.8</v>
      </c>
      <c r="I181" s="176">
        <f t="shared" si="12"/>
        <v>18.222222222222221</v>
      </c>
      <c r="J181" s="176">
        <v>64.3</v>
      </c>
      <c r="K181" s="176">
        <f t="shared" si="14"/>
        <v>17.944444444444443</v>
      </c>
      <c r="L181" s="164"/>
      <c r="M181" s="157"/>
      <c r="N181" s="157"/>
      <c r="O181" s="189"/>
      <c r="P181" s="189"/>
      <c r="Q181" s="176"/>
      <c r="R181" s="164" t="s">
        <v>223</v>
      </c>
      <c r="S181" s="176"/>
      <c r="T181" s="157"/>
      <c r="U181" s="179">
        <f t="shared" si="15"/>
        <v>49</v>
      </c>
      <c r="W181" s="185"/>
      <c r="X181" s="186"/>
    </row>
    <row r="182" spans="1:32" x14ac:dyDescent="0.25">
      <c r="A182" s="174">
        <v>42848</v>
      </c>
      <c r="B182" s="164">
        <v>1223</v>
      </c>
      <c r="C182" s="121">
        <f t="shared" si="13"/>
        <v>113</v>
      </c>
      <c r="D182" s="224"/>
      <c r="E182" s="164"/>
      <c r="F182" s="164"/>
      <c r="G182" s="174" t="s">
        <v>19</v>
      </c>
      <c r="H182" s="176">
        <v>71.3</v>
      </c>
      <c r="I182" s="176">
        <f t="shared" si="12"/>
        <v>21.833333333333332</v>
      </c>
      <c r="J182" s="176">
        <v>85.8</v>
      </c>
      <c r="K182" s="176">
        <f t="shared" si="14"/>
        <v>29.888888888888886</v>
      </c>
      <c r="L182" s="164"/>
      <c r="M182" s="157"/>
      <c r="N182" s="157"/>
      <c r="O182" s="189"/>
      <c r="P182" s="189"/>
      <c r="Q182" s="176"/>
      <c r="R182" s="164" t="s">
        <v>224</v>
      </c>
      <c r="S182" s="176"/>
      <c r="T182" s="157"/>
      <c r="U182" s="179">
        <f t="shared" si="15"/>
        <v>49</v>
      </c>
      <c r="W182" s="185"/>
      <c r="X182" s="186"/>
    </row>
    <row r="183" spans="1:32" x14ac:dyDescent="0.25">
      <c r="A183" s="174">
        <v>42848</v>
      </c>
      <c r="B183" s="164">
        <v>1730</v>
      </c>
      <c r="C183" s="121">
        <f t="shared" si="13"/>
        <v>113</v>
      </c>
      <c r="D183" s="224"/>
      <c r="E183" s="164"/>
      <c r="F183" s="164"/>
      <c r="G183" s="174" t="s">
        <v>19</v>
      </c>
      <c r="H183" s="176">
        <v>69.3</v>
      </c>
      <c r="I183" s="176">
        <f t="shared" si="12"/>
        <v>20.722222222222221</v>
      </c>
      <c r="J183" s="176">
        <v>86</v>
      </c>
      <c r="K183" s="176">
        <f t="shared" si="14"/>
        <v>30</v>
      </c>
      <c r="L183" s="164"/>
      <c r="M183" s="157"/>
      <c r="N183" s="157"/>
      <c r="O183" s="189"/>
      <c r="P183" s="189"/>
      <c r="Q183" s="176"/>
      <c r="R183" s="164" t="s">
        <v>115</v>
      </c>
      <c r="S183" s="176"/>
      <c r="T183" s="157"/>
      <c r="U183" s="179">
        <f t="shared" si="15"/>
        <v>49</v>
      </c>
      <c r="W183" s="185"/>
      <c r="X183" s="186"/>
    </row>
    <row r="184" spans="1:32" x14ac:dyDescent="0.25">
      <c r="A184" s="174">
        <v>42849</v>
      </c>
      <c r="B184" s="164">
        <v>735</v>
      </c>
      <c r="C184" s="121">
        <f t="shared" si="13"/>
        <v>114</v>
      </c>
      <c r="D184" s="224"/>
      <c r="E184" s="164"/>
      <c r="F184" s="164"/>
      <c r="G184" s="174" t="s">
        <v>19</v>
      </c>
      <c r="H184" s="176">
        <v>62.5</v>
      </c>
      <c r="I184" s="176">
        <f t="shared" si="12"/>
        <v>16.944444444444443</v>
      </c>
      <c r="J184" s="176">
        <v>55.8</v>
      </c>
      <c r="K184" s="176">
        <f t="shared" si="14"/>
        <v>13.22222222222222</v>
      </c>
      <c r="L184" s="164"/>
      <c r="M184" s="157"/>
      <c r="N184" s="157"/>
      <c r="O184" s="189"/>
      <c r="P184" s="189"/>
      <c r="Q184" s="176"/>
      <c r="R184" s="164" t="s">
        <v>231</v>
      </c>
      <c r="S184" s="176"/>
      <c r="T184" s="157"/>
      <c r="U184" s="179">
        <f t="shared" si="15"/>
        <v>49</v>
      </c>
      <c r="W184" s="185"/>
      <c r="X184" s="186"/>
    </row>
    <row r="185" spans="1:32" x14ac:dyDescent="0.25">
      <c r="A185" s="174">
        <v>42849</v>
      </c>
      <c r="B185" s="164">
        <v>1158</v>
      </c>
      <c r="C185" s="121">
        <f t="shared" si="13"/>
        <v>114</v>
      </c>
      <c r="D185" s="224"/>
      <c r="E185" s="164"/>
      <c r="F185" s="164"/>
      <c r="G185" s="174" t="s">
        <v>19</v>
      </c>
      <c r="H185" s="176">
        <v>67.599999999999994</v>
      </c>
      <c r="I185" s="176">
        <f t="shared" si="12"/>
        <v>19.777777777777775</v>
      </c>
      <c r="J185" s="176">
        <v>79.8</v>
      </c>
      <c r="K185" s="176">
        <f t="shared" si="14"/>
        <v>26.555555555555554</v>
      </c>
      <c r="L185" s="164"/>
      <c r="M185" s="164"/>
      <c r="N185" s="164"/>
      <c r="O185" s="176"/>
      <c r="P185" s="176"/>
      <c r="Q185" s="176"/>
      <c r="R185" s="164" t="s">
        <v>227</v>
      </c>
      <c r="S185" s="176"/>
      <c r="T185" s="157" t="s">
        <v>228</v>
      </c>
      <c r="U185" s="179">
        <f t="shared" si="15"/>
        <v>49</v>
      </c>
      <c r="W185" s="185"/>
      <c r="X185" s="186"/>
    </row>
    <row r="186" spans="1:32" x14ac:dyDescent="0.25">
      <c r="A186" s="174">
        <v>42849</v>
      </c>
      <c r="B186" s="164">
        <v>1328</v>
      </c>
      <c r="C186" s="121">
        <f t="shared" si="13"/>
        <v>114</v>
      </c>
      <c r="D186" s="224"/>
      <c r="E186" s="164"/>
      <c r="F186" s="164"/>
      <c r="G186" s="174" t="s">
        <v>19</v>
      </c>
      <c r="H186" s="176">
        <v>69.099999999999994</v>
      </c>
      <c r="I186" s="176">
        <f t="shared" si="12"/>
        <v>20.611111111111107</v>
      </c>
      <c r="J186" s="176">
        <v>79</v>
      </c>
      <c r="K186" s="176">
        <f t="shared" si="14"/>
        <v>26.111111111111111</v>
      </c>
      <c r="L186" s="164">
        <v>9.1999999999999993</v>
      </c>
      <c r="M186" s="164"/>
      <c r="N186" s="164"/>
      <c r="O186" s="176"/>
      <c r="P186" s="176"/>
      <c r="Q186" s="176"/>
      <c r="R186" s="164" t="s">
        <v>229</v>
      </c>
      <c r="S186" s="176"/>
      <c r="T186" s="178" t="s">
        <v>230</v>
      </c>
      <c r="U186" s="179">
        <f t="shared" si="15"/>
        <v>49</v>
      </c>
      <c r="W186" s="185"/>
      <c r="X186" s="186"/>
    </row>
    <row r="187" spans="1:32" x14ac:dyDescent="0.25">
      <c r="A187" s="174">
        <v>42849</v>
      </c>
      <c r="B187" s="164">
        <v>1713</v>
      </c>
      <c r="C187" s="121">
        <f t="shared" si="13"/>
        <v>114</v>
      </c>
      <c r="D187" s="224"/>
      <c r="E187" s="164"/>
      <c r="F187" s="164"/>
      <c r="G187" s="174" t="s">
        <v>19</v>
      </c>
      <c r="H187" s="176">
        <v>69.3</v>
      </c>
      <c r="I187" s="176">
        <f t="shared" si="12"/>
        <v>20.722222222222221</v>
      </c>
      <c r="J187" s="176">
        <v>80</v>
      </c>
      <c r="K187" s="176">
        <f t="shared" si="14"/>
        <v>26.666666666666664</v>
      </c>
      <c r="L187" s="164">
        <v>10.6</v>
      </c>
      <c r="M187" s="164"/>
      <c r="N187" s="164"/>
      <c r="O187" s="176"/>
      <c r="P187" s="176"/>
      <c r="Q187" s="176"/>
      <c r="R187" s="164" t="s">
        <v>145</v>
      </c>
      <c r="S187" s="176"/>
      <c r="T187" s="178"/>
      <c r="U187" s="179">
        <f t="shared" si="15"/>
        <v>49</v>
      </c>
      <c r="W187" s="185"/>
      <c r="X187" s="186"/>
    </row>
    <row r="188" spans="1:32" x14ac:dyDescent="0.25">
      <c r="A188" s="174">
        <v>42850</v>
      </c>
      <c r="B188" s="164">
        <v>750</v>
      </c>
      <c r="C188" s="121">
        <f t="shared" si="13"/>
        <v>115</v>
      </c>
      <c r="D188" s="224"/>
      <c r="E188" s="164"/>
      <c r="F188" s="164"/>
      <c r="G188" s="174" t="s">
        <v>19</v>
      </c>
      <c r="H188" s="176">
        <v>64.7</v>
      </c>
      <c r="I188" s="176">
        <f t="shared" si="12"/>
        <v>18.166666666666668</v>
      </c>
      <c r="J188" s="176">
        <v>63.1</v>
      </c>
      <c r="K188" s="176">
        <f t="shared" si="14"/>
        <v>17.277777777777779</v>
      </c>
      <c r="L188" s="164">
        <v>10.5</v>
      </c>
      <c r="M188" s="33"/>
      <c r="N188" s="33"/>
      <c r="O188" s="22"/>
      <c r="P188" s="176"/>
      <c r="Q188" s="176"/>
      <c r="R188" s="164" t="s">
        <v>96</v>
      </c>
      <c r="S188" s="176"/>
      <c r="T188" s="178"/>
      <c r="U188" s="179">
        <f t="shared" si="15"/>
        <v>49</v>
      </c>
      <c r="W188" s="185"/>
      <c r="X188" s="186"/>
    </row>
    <row r="189" spans="1:32" x14ac:dyDescent="0.25">
      <c r="A189" s="174">
        <v>42850</v>
      </c>
      <c r="B189" s="164">
        <v>1125</v>
      </c>
      <c r="C189" s="121">
        <f t="shared" si="13"/>
        <v>115</v>
      </c>
      <c r="D189" s="224"/>
      <c r="E189" s="164"/>
      <c r="F189" s="164"/>
      <c r="G189" s="174" t="s">
        <v>19</v>
      </c>
      <c r="H189" s="176">
        <v>68.3</v>
      </c>
      <c r="I189" s="176">
        <f t="shared" si="12"/>
        <v>20.166666666666664</v>
      </c>
      <c r="J189" s="176">
        <v>76.2</v>
      </c>
      <c r="K189" s="176">
        <f t="shared" si="14"/>
        <v>24.555555555555557</v>
      </c>
      <c r="L189" s="164">
        <v>10.8</v>
      </c>
      <c r="M189" s="33"/>
      <c r="N189" s="33"/>
      <c r="O189" s="22"/>
      <c r="P189" s="176"/>
      <c r="Q189" s="176"/>
      <c r="R189" s="164" t="s">
        <v>107</v>
      </c>
      <c r="S189" s="176"/>
      <c r="T189" s="178"/>
      <c r="U189" s="179">
        <f t="shared" si="15"/>
        <v>49</v>
      </c>
      <c r="W189" s="185"/>
      <c r="X189" s="186"/>
    </row>
    <row r="190" spans="1:32" x14ac:dyDescent="0.25">
      <c r="A190" s="174">
        <v>42851</v>
      </c>
      <c r="B190" s="164">
        <v>725</v>
      </c>
      <c r="C190" s="121">
        <f t="shared" si="13"/>
        <v>116</v>
      </c>
      <c r="D190" s="224"/>
      <c r="E190" s="164"/>
      <c r="F190" s="164"/>
      <c r="G190" s="174" t="s">
        <v>19</v>
      </c>
      <c r="H190" s="176">
        <v>60.1</v>
      </c>
      <c r="I190" s="176">
        <f t="shared" si="12"/>
        <v>15.611111111111111</v>
      </c>
      <c r="J190" s="176">
        <v>52</v>
      </c>
      <c r="K190" s="176">
        <f t="shared" si="14"/>
        <v>11.111111111111111</v>
      </c>
      <c r="L190" s="164">
        <v>8.1999999999999993</v>
      </c>
      <c r="M190" s="164"/>
      <c r="N190" s="164"/>
      <c r="O190" s="176"/>
      <c r="P190" s="176"/>
      <c r="Q190" s="176"/>
      <c r="R190" s="164" t="s">
        <v>232</v>
      </c>
      <c r="S190" s="176"/>
      <c r="T190" s="178"/>
      <c r="U190" s="179">
        <f t="shared" si="15"/>
        <v>49</v>
      </c>
      <c r="W190" s="185"/>
      <c r="X190" s="186"/>
    </row>
    <row r="191" spans="1:32" x14ac:dyDescent="0.25">
      <c r="A191" s="174">
        <v>42851</v>
      </c>
      <c r="B191" s="164">
        <v>1306</v>
      </c>
      <c r="C191" s="121">
        <f t="shared" si="13"/>
        <v>116</v>
      </c>
      <c r="D191" s="224"/>
      <c r="E191" s="164"/>
      <c r="F191" s="164"/>
      <c r="G191" s="174" t="s">
        <v>19</v>
      </c>
      <c r="H191" s="176">
        <v>68.400000000000006</v>
      </c>
      <c r="I191" s="176">
        <f t="shared" si="12"/>
        <v>20.222222222222225</v>
      </c>
      <c r="J191" s="176">
        <v>78.5</v>
      </c>
      <c r="K191" s="176">
        <f t="shared" si="14"/>
        <v>25.833333333333332</v>
      </c>
      <c r="L191" s="164">
        <v>8.9</v>
      </c>
      <c r="M191" s="190">
        <v>7.27</v>
      </c>
      <c r="N191" s="190"/>
      <c r="O191" s="175">
        <v>357.5</v>
      </c>
      <c r="P191" s="175"/>
      <c r="Q191" s="176"/>
      <c r="R191" s="164" t="s">
        <v>211</v>
      </c>
      <c r="S191" s="176"/>
      <c r="T191" s="178"/>
      <c r="U191" s="179">
        <f t="shared" si="15"/>
        <v>49</v>
      </c>
      <c r="W191" s="185"/>
      <c r="X191" s="186"/>
    </row>
    <row r="192" spans="1:32" x14ac:dyDescent="0.25">
      <c r="A192" s="174">
        <v>42851</v>
      </c>
      <c r="B192" s="164">
        <v>1327</v>
      </c>
      <c r="C192" s="121">
        <f t="shared" si="13"/>
        <v>116</v>
      </c>
      <c r="D192" s="224"/>
      <c r="E192" s="164"/>
      <c r="F192" s="164"/>
      <c r="G192" s="174" t="s">
        <v>132</v>
      </c>
      <c r="H192" s="176">
        <v>69.7</v>
      </c>
      <c r="I192" s="176">
        <f t="shared" si="12"/>
        <v>20.944444444444446</v>
      </c>
      <c r="J192" s="176">
        <v>79.5</v>
      </c>
      <c r="K192" s="176">
        <f t="shared" si="14"/>
        <v>26.388888888888889</v>
      </c>
      <c r="L192" s="164">
        <v>9.3000000000000007</v>
      </c>
      <c r="M192" s="190">
        <v>7.6</v>
      </c>
      <c r="N192" s="190"/>
      <c r="O192" s="175">
        <v>358.8</v>
      </c>
      <c r="P192" s="175"/>
      <c r="Q192" s="176"/>
      <c r="R192" s="164" t="s">
        <v>115</v>
      </c>
      <c r="S192" s="176"/>
      <c r="T192" s="178"/>
      <c r="U192" s="179">
        <f t="shared" si="15"/>
        <v>0</v>
      </c>
      <c r="W192" s="185"/>
      <c r="X192" s="186"/>
    </row>
    <row r="193" spans="1:24" x14ac:dyDescent="0.25">
      <c r="A193" s="174">
        <v>42851</v>
      </c>
      <c r="B193" s="164">
        <v>1820</v>
      </c>
      <c r="C193" s="121">
        <f t="shared" si="13"/>
        <v>116</v>
      </c>
      <c r="D193" s="224"/>
      <c r="E193" s="164"/>
      <c r="F193" s="164"/>
      <c r="G193" s="174" t="s">
        <v>19</v>
      </c>
      <c r="H193" s="176">
        <v>67.5</v>
      </c>
      <c r="I193" s="176">
        <f t="shared" si="12"/>
        <v>19.722222222222221</v>
      </c>
      <c r="J193" s="176">
        <v>77.5</v>
      </c>
      <c r="K193" s="176">
        <f t="shared" si="14"/>
        <v>25.277777777777779</v>
      </c>
      <c r="L193" s="164">
        <v>9.5</v>
      </c>
      <c r="M193" s="190">
        <v>7.7</v>
      </c>
      <c r="N193" s="190"/>
      <c r="O193" s="175">
        <v>354.90000000000003</v>
      </c>
      <c r="P193" s="175"/>
      <c r="Q193" s="176"/>
      <c r="R193" s="164" t="s">
        <v>155</v>
      </c>
      <c r="S193" s="176"/>
      <c r="T193" s="178"/>
      <c r="U193" s="179">
        <f t="shared" si="15"/>
        <v>49</v>
      </c>
      <c r="W193" s="185"/>
      <c r="X193" s="186"/>
    </row>
    <row r="194" spans="1:24" x14ac:dyDescent="0.25">
      <c r="A194" s="174">
        <v>42852</v>
      </c>
      <c r="B194" s="164">
        <v>657</v>
      </c>
      <c r="C194" s="121">
        <f t="shared" si="13"/>
        <v>117</v>
      </c>
      <c r="D194" s="224"/>
      <c r="E194" s="164"/>
      <c r="F194" s="164"/>
      <c r="G194" s="174" t="s">
        <v>19</v>
      </c>
      <c r="H194" s="176">
        <v>63.2</v>
      </c>
      <c r="I194" s="176">
        <f t="shared" si="12"/>
        <v>17.333333333333336</v>
      </c>
      <c r="J194" s="176">
        <v>53.5</v>
      </c>
      <c r="K194" s="176">
        <f t="shared" si="14"/>
        <v>11.944444444444445</v>
      </c>
      <c r="L194" s="164">
        <v>8.1999999999999993</v>
      </c>
      <c r="M194" s="190">
        <v>7.97</v>
      </c>
      <c r="N194" s="190"/>
      <c r="O194" s="175">
        <v>364</v>
      </c>
      <c r="P194" s="175"/>
      <c r="Q194" s="176"/>
      <c r="R194" s="164" t="s">
        <v>115</v>
      </c>
      <c r="S194" s="176"/>
      <c r="T194" s="178"/>
      <c r="U194" s="179">
        <f t="shared" si="15"/>
        <v>49</v>
      </c>
      <c r="W194" s="185"/>
      <c r="X194" s="186"/>
    </row>
    <row r="195" spans="1:24" x14ac:dyDescent="0.25">
      <c r="A195" s="174">
        <v>42852</v>
      </c>
      <c r="B195" s="164">
        <v>1400</v>
      </c>
      <c r="C195" s="121">
        <f t="shared" si="13"/>
        <v>117</v>
      </c>
      <c r="D195" s="224"/>
      <c r="E195" s="164"/>
      <c r="F195" s="164"/>
      <c r="G195" s="174" t="s">
        <v>19</v>
      </c>
      <c r="H195" s="176">
        <v>69.400000000000006</v>
      </c>
      <c r="I195" s="176">
        <f t="shared" si="12"/>
        <v>20.777777777777782</v>
      </c>
      <c r="J195" s="176">
        <v>84.4</v>
      </c>
      <c r="K195" s="176">
        <f t="shared" si="14"/>
        <v>29.111111111111114</v>
      </c>
      <c r="L195" s="164">
        <v>9.4</v>
      </c>
      <c r="M195" s="190">
        <v>7.86</v>
      </c>
      <c r="N195" s="190"/>
      <c r="O195" s="175">
        <v>354.90000000000003</v>
      </c>
      <c r="P195" s="175"/>
      <c r="Q195" s="176"/>
      <c r="R195" s="164" t="s">
        <v>235</v>
      </c>
      <c r="S195" s="176"/>
      <c r="T195" s="178"/>
      <c r="U195" s="179">
        <f t="shared" si="15"/>
        <v>49</v>
      </c>
      <c r="W195" s="185"/>
      <c r="X195" s="186"/>
    </row>
    <row r="196" spans="1:24" x14ac:dyDescent="0.25">
      <c r="A196" s="174">
        <v>42853</v>
      </c>
      <c r="B196" s="164">
        <v>657</v>
      </c>
      <c r="C196" s="121">
        <f t="shared" si="13"/>
        <v>118</v>
      </c>
      <c r="D196" s="224"/>
      <c r="E196" s="164"/>
      <c r="F196" s="164"/>
      <c r="G196" s="174" t="s">
        <v>19</v>
      </c>
      <c r="H196" s="176">
        <v>60.5</v>
      </c>
      <c r="I196" s="176">
        <f t="shared" si="12"/>
        <v>15.833333333333332</v>
      </c>
      <c r="J196" s="176">
        <v>55.8</v>
      </c>
      <c r="K196" s="176">
        <f t="shared" si="14"/>
        <v>13.22222222222222</v>
      </c>
      <c r="L196" s="164">
        <v>9.3000000000000007</v>
      </c>
      <c r="M196" s="190">
        <v>8.1199999999999992</v>
      </c>
      <c r="N196" s="190"/>
      <c r="O196" s="175">
        <v>348.40000000000003</v>
      </c>
      <c r="P196" s="175"/>
      <c r="Q196" s="176"/>
      <c r="R196" s="164" t="s">
        <v>235</v>
      </c>
      <c r="S196" s="176"/>
      <c r="T196" s="178"/>
      <c r="U196" s="179">
        <f t="shared" si="15"/>
        <v>49</v>
      </c>
      <c r="W196" s="185"/>
      <c r="X196" s="186"/>
    </row>
    <row r="197" spans="1:24" x14ac:dyDescent="0.25">
      <c r="A197" s="174">
        <v>42854</v>
      </c>
      <c r="B197" s="164">
        <v>842</v>
      </c>
      <c r="C197" s="121">
        <f t="shared" si="13"/>
        <v>119</v>
      </c>
      <c r="D197" s="224"/>
      <c r="E197" s="164"/>
      <c r="F197" s="164"/>
      <c r="G197" s="174" t="s">
        <v>19</v>
      </c>
      <c r="H197" s="176">
        <v>58</v>
      </c>
      <c r="I197" s="176">
        <f t="shared" si="12"/>
        <v>14.444444444444445</v>
      </c>
      <c r="J197" s="176">
        <v>57</v>
      </c>
      <c r="K197" s="176">
        <f t="shared" si="14"/>
        <v>13.888888888888889</v>
      </c>
      <c r="L197" s="164">
        <v>10</v>
      </c>
      <c r="M197" s="190">
        <v>8.24</v>
      </c>
      <c r="N197" s="190"/>
      <c r="O197" s="175">
        <v>358.8</v>
      </c>
      <c r="P197" s="175"/>
      <c r="Q197" s="176"/>
      <c r="R197" s="164" t="s">
        <v>235</v>
      </c>
      <c r="S197" s="176"/>
      <c r="T197" s="178"/>
      <c r="U197" s="179">
        <f t="shared" si="15"/>
        <v>49</v>
      </c>
      <c r="W197" s="185"/>
      <c r="X197" s="186"/>
    </row>
    <row r="198" spans="1:24" x14ac:dyDescent="0.25">
      <c r="A198" s="174">
        <v>42854</v>
      </c>
      <c r="B198" s="164">
        <v>1127</v>
      </c>
      <c r="C198" s="121">
        <f t="shared" si="13"/>
        <v>119</v>
      </c>
      <c r="D198" s="224"/>
      <c r="E198" s="164"/>
      <c r="F198" s="164"/>
      <c r="G198" s="174" t="s">
        <v>19</v>
      </c>
      <c r="H198" s="176">
        <v>62.1</v>
      </c>
      <c r="I198" s="176">
        <f t="shared" si="12"/>
        <v>16.722222222222221</v>
      </c>
      <c r="J198" s="176">
        <v>65</v>
      </c>
      <c r="K198" s="176">
        <f t="shared" si="14"/>
        <v>18.333333333333332</v>
      </c>
      <c r="L198" s="164">
        <v>9.1</v>
      </c>
      <c r="M198" s="190">
        <v>8.3000000000000007</v>
      </c>
      <c r="N198" s="190"/>
      <c r="O198" s="175">
        <v>360.1</v>
      </c>
      <c r="P198" s="175"/>
      <c r="Q198" s="176"/>
      <c r="R198" s="164" t="s">
        <v>235</v>
      </c>
      <c r="S198" s="176"/>
      <c r="T198" s="178"/>
      <c r="U198" s="179">
        <f t="shared" si="15"/>
        <v>49</v>
      </c>
      <c r="W198" s="185"/>
      <c r="X198" s="186"/>
    </row>
    <row r="199" spans="1:24" x14ac:dyDescent="0.25">
      <c r="A199" s="174">
        <v>42854</v>
      </c>
      <c r="B199" s="164">
        <v>1132</v>
      </c>
      <c r="C199" s="121">
        <f t="shared" si="13"/>
        <v>119</v>
      </c>
      <c r="D199" s="224"/>
      <c r="E199" s="164"/>
      <c r="F199" s="164"/>
      <c r="G199" s="174" t="s">
        <v>132</v>
      </c>
      <c r="H199" s="176">
        <v>60.8</v>
      </c>
      <c r="I199" s="176">
        <f t="shared" si="12"/>
        <v>15.999999999999998</v>
      </c>
      <c r="J199" s="176">
        <v>65</v>
      </c>
      <c r="K199" s="176">
        <f t="shared" si="14"/>
        <v>18.333333333333332</v>
      </c>
      <c r="L199" s="164">
        <v>9.8000000000000007</v>
      </c>
      <c r="M199" s="190">
        <v>8.23</v>
      </c>
      <c r="N199" s="190"/>
      <c r="O199" s="175">
        <v>361.40000000000003</v>
      </c>
      <c r="P199" s="175"/>
      <c r="Q199" s="176"/>
      <c r="R199" s="164" t="s">
        <v>235</v>
      </c>
      <c r="S199" s="176"/>
      <c r="T199" s="178"/>
      <c r="U199" s="179">
        <f t="shared" si="15"/>
        <v>0</v>
      </c>
      <c r="W199" s="185"/>
      <c r="X199" s="186"/>
    </row>
    <row r="200" spans="1:24" x14ac:dyDescent="0.25">
      <c r="A200" s="174">
        <v>42854</v>
      </c>
      <c r="B200" s="164">
        <v>1629</v>
      </c>
      <c r="C200" s="121">
        <f t="shared" si="13"/>
        <v>119</v>
      </c>
      <c r="D200" s="224"/>
      <c r="E200" s="164"/>
      <c r="F200" s="164"/>
      <c r="G200" s="174" t="s">
        <v>19</v>
      </c>
      <c r="H200" s="176">
        <v>62.5</v>
      </c>
      <c r="I200" s="176">
        <f t="shared" si="12"/>
        <v>16.944444444444443</v>
      </c>
      <c r="J200" s="176">
        <v>69.5</v>
      </c>
      <c r="K200" s="176">
        <f t="shared" si="14"/>
        <v>20.833333333333332</v>
      </c>
      <c r="L200" s="164">
        <v>10.1</v>
      </c>
      <c r="M200" s="190">
        <v>8.1999999999999993</v>
      </c>
      <c r="N200" s="190"/>
      <c r="O200" s="175">
        <v>361.40000000000003</v>
      </c>
      <c r="P200" s="175"/>
      <c r="Q200" s="176"/>
      <c r="R200" s="164" t="s">
        <v>246</v>
      </c>
      <c r="S200" s="176"/>
      <c r="T200" s="178"/>
      <c r="U200" s="179">
        <f t="shared" si="15"/>
        <v>49</v>
      </c>
      <c r="W200" s="185"/>
      <c r="X200" s="186"/>
    </row>
    <row r="201" spans="1:24" x14ac:dyDescent="0.25">
      <c r="A201" s="174">
        <v>42855</v>
      </c>
      <c r="B201" s="164">
        <v>837</v>
      </c>
      <c r="C201" s="121">
        <f t="shared" si="13"/>
        <v>120</v>
      </c>
      <c r="D201" s="224"/>
      <c r="E201" s="164"/>
      <c r="F201" s="164"/>
      <c r="G201" s="174" t="s">
        <v>19</v>
      </c>
      <c r="H201" s="176">
        <v>60.1</v>
      </c>
      <c r="I201" s="176">
        <f t="shared" si="12"/>
        <v>15.611111111111111</v>
      </c>
      <c r="J201" s="176">
        <v>58</v>
      </c>
      <c r="K201" s="176">
        <f t="shared" si="14"/>
        <v>14.444444444444445</v>
      </c>
      <c r="L201" s="164">
        <v>9.1999999999999993</v>
      </c>
      <c r="M201" s="190">
        <v>8.24</v>
      </c>
      <c r="N201" s="190"/>
      <c r="O201" s="175">
        <v>361.40000000000003</v>
      </c>
      <c r="P201" s="175"/>
      <c r="Q201" s="176"/>
      <c r="R201" s="164" t="s">
        <v>246</v>
      </c>
      <c r="S201" s="176"/>
      <c r="T201" s="178"/>
      <c r="U201" s="179">
        <f t="shared" si="15"/>
        <v>49</v>
      </c>
      <c r="W201" s="185"/>
      <c r="X201" s="186"/>
    </row>
    <row r="202" spans="1:24" x14ac:dyDescent="0.25">
      <c r="A202" s="174">
        <v>42855</v>
      </c>
      <c r="B202" s="164">
        <v>1137</v>
      </c>
      <c r="C202" s="121">
        <f t="shared" si="13"/>
        <v>120</v>
      </c>
      <c r="D202" s="224"/>
      <c r="E202" s="164"/>
      <c r="F202" s="164"/>
      <c r="G202" s="174" t="s">
        <v>19</v>
      </c>
      <c r="H202" s="176">
        <v>64</v>
      </c>
      <c r="I202" s="176">
        <f t="shared" si="12"/>
        <v>17.777777777777779</v>
      </c>
      <c r="J202" s="176">
        <v>71.5</v>
      </c>
      <c r="K202" s="176">
        <f t="shared" si="14"/>
        <v>21.944444444444443</v>
      </c>
      <c r="L202" s="164">
        <v>9.4</v>
      </c>
      <c r="M202" s="190">
        <v>8.18</v>
      </c>
      <c r="N202" s="190"/>
      <c r="O202" s="175">
        <v>365.3</v>
      </c>
      <c r="P202" s="175"/>
      <c r="Q202" s="176"/>
      <c r="R202" s="164" t="s">
        <v>246</v>
      </c>
      <c r="S202" s="176"/>
      <c r="T202" s="178"/>
      <c r="U202" s="179">
        <f t="shared" si="15"/>
        <v>49</v>
      </c>
      <c r="W202" s="185"/>
      <c r="X202" s="186"/>
    </row>
    <row r="203" spans="1:24" x14ac:dyDescent="0.25">
      <c r="A203" s="174">
        <v>42855</v>
      </c>
      <c r="B203" s="164">
        <v>1257</v>
      </c>
      <c r="C203" s="121">
        <f t="shared" si="13"/>
        <v>120</v>
      </c>
      <c r="D203" s="224"/>
      <c r="E203" s="164"/>
      <c r="F203" s="164"/>
      <c r="G203" s="174" t="s">
        <v>139</v>
      </c>
      <c r="H203" s="176">
        <v>67.2</v>
      </c>
      <c r="I203" s="176">
        <f t="shared" si="12"/>
        <v>19.555555555555557</v>
      </c>
      <c r="J203" s="176">
        <v>77.900000000000006</v>
      </c>
      <c r="K203" s="176">
        <f t="shared" si="14"/>
        <v>25.500000000000004</v>
      </c>
      <c r="L203" s="164">
        <v>9.4</v>
      </c>
      <c r="M203" s="190">
        <v>8.19</v>
      </c>
      <c r="N203" s="190"/>
      <c r="O203" s="175">
        <v>339.3</v>
      </c>
      <c r="P203" s="175"/>
      <c r="Q203" s="176"/>
      <c r="R203" s="164" t="s">
        <v>246</v>
      </c>
      <c r="S203" s="176"/>
      <c r="T203" s="178"/>
      <c r="U203" s="179">
        <f t="shared" si="15"/>
        <v>0</v>
      </c>
      <c r="W203" s="185"/>
      <c r="X203" s="186"/>
    </row>
    <row r="204" spans="1:24" x14ac:dyDescent="0.25">
      <c r="A204" s="174">
        <v>42855</v>
      </c>
      <c r="B204" s="164">
        <v>1321</v>
      </c>
      <c r="C204" s="121">
        <f t="shared" si="13"/>
        <v>120</v>
      </c>
      <c r="D204" s="224"/>
      <c r="E204" s="164"/>
      <c r="F204" s="164"/>
      <c r="G204" s="174" t="s">
        <v>140</v>
      </c>
      <c r="H204" s="176">
        <v>65.7</v>
      </c>
      <c r="I204" s="176">
        <f t="shared" si="12"/>
        <v>18.722222222222225</v>
      </c>
      <c r="J204" s="176">
        <v>77.900000000000006</v>
      </c>
      <c r="K204" s="164">
        <f t="shared" si="14"/>
        <v>25.500000000000004</v>
      </c>
      <c r="L204" s="164">
        <v>11.2</v>
      </c>
      <c r="M204" s="190">
        <v>8.24</v>
      </c>
      <c r="N204" s="190"/>
      <c r="O204" s="175">
        <v>341.90000000000003</v>
      </c>
      <c r="P204" s="175"/>
      <c r="Q204" s="176"/>
      <c r="R204" s="164" t="s">
        <v>246</v>
      </c>
      <c r="S204" s="176"/>
      <c r="T204" s="178"/>
      <c r="U204" s="179">
        <v>47</v>
      </c>
      <c r="W204" s="185"/>
      <c r="X204" s="186"/>
    </row>
    <row r="205" spans="1:24" x14ac:dyDescent="0.25">
      <c r="A205" s="174">
        <v>42855</v>
      </c>
      <c r="B205" s="164">
        <v>1327</v>
      </c>
      <c r="C205" s="121">
        <f t="shared" si="13"/>
        <v>120</v>
      </c>
      <c r="D205" s="224"/>
      <c r="E205" s="164"/>
      <c r="F205" s="164"/>
      <c r="G205" s="174" t="s">
        <v>141</v>
      </c>
      <c r="H205" s="176">
        <v>67</v>
      </c>
      <c r="I205" s="176">
        <f t="shared" si="12"/>
        <v>19.444444444444443</v>
      </c>
      <c r="J205" s="176">
        <v>79.5</v>
      </c>
      <c r="K205" s="176">
        <f t="shared" si="14"/>
        <v>26.388888888888889</v>
      </c>
      <c r="L205" s="164">
        <v>9</v>
      </c>
      <c r="M205" s="190">
        <v>8.18</v>
      </c>
      <c r="N205" s="190"/>
      <c r="O205" s="175">
        <v>340.6</v>
      </c>
      <c r="P205" s="175"/>
      <c r="Q205" s="176"/>
      <c r="R205" s="164" t="s">
        <v>246</v>
      </c>
      <c r="S205" s="176"/>
      <c r="T205" s="178"/>
      <c r="U205" s="179">
        <f t="shared" ref="U205:U249" si="16">IF(G205="Otter Island, south fork",49,0)</f>
        <v>0</v>
      </c>
      <c r="W205" s="185"/>
      <c r="X205" s="186"/>
    </row>
    <row r="206" spans="1:24" x14ac:dyDescent="0.25">
      <c r="A206" s="174">
        <v>42855</v>
      </c>
      <c r="B206" s="164">
        <v>1337</v>
      </c>
      <c r="C206" s="121">
        <f t="shared" si="13"/>
        <v>120</v>
      </c>
      <c r="D206" s="224"/>
      <c r="E206" s="164"/>
      <c r="F206" s="164"/>
      <c r="G206" s="174" t="s">
        <v>142</v>
      </c>
      <c r="H206" s="176">
        <v>66.099999999999994</v>
      </c>
      <c r="I206" s="176">
        <f t="shared" si="12"/>
        <v>18.944444444444439</v>
      </c>
      <c r="J206" s="176">
        <v>79.8</v>
      </c>
      <c r="K206" s="176">
        <f t="shared" si="14"/>
        <v>26.555555555555554</v>
      </c>
      <c r="L206" s="164">
        <v>5.6</v>
      </c>
      <c r="M206" s="190">
        <v>7.45</v>
      </c>
      <c r="N206" s="190"/>
      <c r="O206" s="175">
        <v>366.6</v>
      </c>
      <c r="P206" s="175"/>
      <c r="Q206" s="176"/>
      <c r="R206" s="164" t="s">
        <v>246</v>
      </c>
      <c r="S206" s="176"/>
      <c r="T206" s="178"/>
      <c r="U206" s="179">
        <f t="shared" si="16"/>
        <v>0</v>
      </c>
      <c r="W206" s="185"/>
      <c r="X206" s="186"/>
    </row>
    <row r="207" spans="1:24" x14ac:dyDescent="0.25">
      <c r="A207" s="174">
        <v>42855</v>
      </c>
      <c r="B207" s="164">
        <v>1730</v>
      </c>
      <c r="C207" s="121">
        <f t="shared" si="13"/>
        <v>120</v>
      </c>
      <c r="D207" s="224"/>
      <c r="E207" s="164"/>
      <c r="F207" s="164"/>
      <c r="G207" s="174" t="s">
        <v>19</v>
      </c>
      <c r="H207" s="176">
        <v>66.8</v>
      </c>
      <c r="I207" s="176">
        <f t="shared" si="12"/>
        <v>19.333333333333332</v>
      </c>
      <c r="J207" s="176">
        <v>82.4</v>
      </c>
      <c r="K207" s="176">
        <f t="shared" si="14"/>
        <v>28.000000000000004</v>
      </c>
      <c r="L207" s="164">
        <v>10.6</v>
      </c>
      <c r="M207" s="190">
        <v>8.25</v>
      </c>
      <c r="N207" s="190"/>
      <c r="O207" s="175">
        <v>357.5</v>
      </c>
      <c r="P207" s="175"/>
      <c r="Q207" s="176"/>
      <c r="R207" s="164" t="s">
        <v>70</v>
      </c>
      <c r="S207" s="176"/>
      <c r="T207" s="178"/>
      <c r="U207" s="179">
        <f t="shared" si="16"/>
        <v>49</v>
      </c>
      <c r="W207" s="185"/>
      <c r="X207" s="186"/>
    </row>
    <row r="208" spans="1:24" x14ac:dyDescent="0.25">
      <c r="A208" s="174">
        <v>42856</v>
      </c>
      <c r="B208" s="164">
        <v>706</v>
      </c>
      <c r="C208" s="121">
        <f t="shared" si="13"/>
        <v>121</v>
      </c>
      <c r="D208" s="224"/>
      <c r="E208" s="164"/>
      <c r="F208" s="164"/>
      <c r="G208" s="174" t="s">
        <v>19</v>
      </c>
      <c r="H208" s="176">
        <v>61.3</v>
      </c>
      <c r="I208" s="176">
        <f t="shared" ref="I208:I271" si="17">CONVERT(H208,"F","C")</f>
        <v>16.277777777777775</v>
      </c>
      <c r="J208" s="176">
        <v>53</v>
      </c>
      <c r="K208" s="176">
        <f t="shared" si="14"/>
        <v>11.666666666666666</v>
      </c>
      <c r="L208" s="164">
        <v>9.1999999999999993</v>
      </c>
      <c r="M208" s="190">
        <v>8.2799999999999994</v>
      </c>
      <c r="N208" s="190"/>
      <c r="O208" s="175">
        <v>356.2</v>
      </c>
      <c r="P208" s="175"/>
      <c r="Q208" s="176"/>
      <c r="R208" s="164" t="s">
        <v>236</v>
      </c>
      <c r="S208" s="176"/>
      <c r="T208" s="178"/>
      <c r="U208" s="179">
        <f t="shared" si="16"/>
        <v>49</v>
      </c>
      <c r="W208" s="185"/>
      <c r="X208" s="186"/>
    </row>
    <row r="209" spans="1:24" x14ac:dyDescent="0.25">
      <c r="A209" s="174">
        <v>42856</v>
      </c>
      <c r="B209" s="164">
        <v>1043</v>
      </c>
      <c r="C209" s="121">
        <f t="shared" ref="C209:C272" si="18">A209-DATE(YEAR(A209),1,0)</f>
        <v>121</v>
      </c>
      <c r="D209" s="224"/>
      <c r="E209" s="164"/>
      <c r="F209" s="164"/>
      <c r="G209" s="174" t="s">
        <v>143</v>
      </c>
      <c r="H209" s="176">
        <v>64.099999999999994</v>
      </c>
      <c r="I209" s="176">
        <f t="shared" si="17"/>
        <v>17.833333333333329</v>
      </c>
      <c r="J209" s="176">
        <v>75</v>
      </c>
      <c r="K209" s="176">
        <f t="shared" ref="K209:K272" si="19">CONVERT(J209,"F","C")</f>
        <v>23.888888888888889</v>
      </c>
      <c r="L209" s="164">
        <v>9.4</v>
      </c>
      <c r="M209" s="190">
        <v>8.09</v>
      </c>
      <c r="N209" s="190"/>
      <c r="O209" s="175">
        <v>383.5</v>
      </c>
      <c r="P209" s="175"/>
      <c r="Q209" s="176"/>
      <c r="R209" s="164" t="s">
        <v>245</v>
      </c>
      <c r="S209" s="176"/>
      <c r="T209" s="178"/>
      <c r="U209" s="179">
        <f t="shared" si="16"/>
        <v>0</v>
      </c>
      <c r="W209" s="185"/>
      <c r="X209" s="186"/>
    </row>
    <row r="210" spans="1:24" x14ac:dyDescent="0.25">
      <c r="A210" s="174">
        <v>42856</v>
      </c>
      <c r="B210" s="164">
        <v>1142</v>
      </c>
      <c r="C210" s="121">
        <f t="shared" si="18"/>
        <v>121</v>
      </c>
      <c r="D210" s="224"/>
      <c r="E210" s="164"/>
      <c r="F210" s="164"/>
      <c r="G210" s="174" t="s">
        <v>19</v>
      </c>
      <c r="H210" s="176">
        <v>67.5</v>
      </c>
      <c r="I210" s="176">
        <f t="shared" si="17"/>
        <v>19.722222222222221</v>
      </c>
      <c r="J210" s="176">
        <v>78.5</v>
      </c>
      <c r="K210" s="176">
        <f t="shared" si="19"/>
        <v>25.833333333333332</v>
      </c>
      <c r="L210" s="164">
        <v>10.1</v>
      </c>
      <c r="M210" s="190">
        <v>8.18</v>
      </c>
      <c r="N210" s="190"/>
      <c r="O210" s="175">
        <v>358.8</v>
      </c>
      <c r="P210" s="175"/>
      <c r="Q210" s="176"/>
      <c r="R210" s="164" t="s">
        <v>69</v>
      </c>
      <c r="S210" s="176"/>
      <c r="T210" s="178"/>
      <c r="U210" s="179">
        <f t="shared" si="16"/>
        <v>49</v>
      </c>
      <c r="W210" s="185"/>
      <c r="X210" s="186"/>
    </row>
    <row r="211" spans="1:24" x14ac:dyDescent="0.25">
      <c r="A211" s="174">
        <v>42856</v>
      </c>
      <c r="B211" s="164">
        <v>1644</v>
      </c>
      <c r="C211" s="121">
        <f t="shared" si="18"/>
        <v>121</v>
      </c>
      <c r="D211" s="224"/>
      <c r="E211" s="164"/>
      <c r="F211" s="164"/>
      <c r="G211" s="174" t="s">
        <v>19</v>
      </c>
      <c r="H211" s="176">
        <v>69.2</v>
      </c>
      <c r="I211" s="176">
        <f t="shared" si="17"/>
        <v>20.666666666666668</v>
      </c>
      <c r="J211" s="164">
        <v>86.9</v>
      </c>
      <c r="K211" s="176">
        <f t="shared" si="19"/>
        <v>30.500000000000004</v>
      </c>
      <c r="L211" s="176">
        <v>9.5</v>
      </c>
      <c r="M211" s="190">
        <v>8.19</v>
      </c>
      <c r="N211" s="190"/>
      <c r="O211" s="175">
        <v>374.40000000000003</v>
      </c>
      <c r="P211" s="175"/>
      <c r="Q211" s="176"/>
      <c r="R211" s="164" t="s">
        <v>247</v>
      </c>
      <c r="S211" s="176"/>
      <c r="T211" s="178"/>
      <c r="U211" s="179">
        <f t="shared" si="16"/>
        <v>49</v>
      </c>
      <c r="W211" s="185"/>
      <c r="X211" s="186"/>
    </row>
    <row r="212" spans="1:24" x14ac:dyDescent="0.25">
      <c r="A212" s="174">
        <v>42857</v>
      </c>
      <c r="B212" s="164">
        <v>734</v>
      </c>
      <c r="C212" s="121">
        <f t="shared" si="18"/>
        <v>122</v>
      </c>
      <c r="D212" s="224"/>
      <c r="E212" s="164"/>
      <c r="F212" s="164"/>
      <c r="G212" s="174" t="s">
        <v>19</v>
      </c>
      <c r="H212" s="176">
        <v>63</v>
      </c>
      <c r="I212" s="176">
        <f t="shared" si="17"/>
        <v>17.222222222222221</v>
      </c>
      <c r="J212" s="164">
        <v>60.9</v>
      </c>
      <c r="K212" s="176">
        <f t="shared" si="19"/>
        <v>16.055555555555554</v>
      </c>
      <c r="L212" s="164">
        <v>8.6</v>
      </c>
      <c r="M212" s="190">
        <v>8.31</v>
      </c>
      <c r="N212" s="190"/>
      <c r="O212" s="175">
        <v>373.1</v>
      </c>
      <c r="P212" s="175"/>
      <c r="Q212" s="176"/>
      <c r="R212" s="164" t="s">
        <v>248</v>
      </c>
      <c r="S212" s="176"/>
      <c r="T212" s="178"/>
      <c r="U212" s="179">
        <f t="shared" si="16"/>
        <v>49</v>
      </c>
      <c r="W212" s="185"/>
      <c r="X212" s="186"/>
    </row>
    <row r="213" spans="1:24" x14ac:dyDescent="0.25">
      <c r="A213" s="174">
        <v>42857</v>
      </c>
      <c r="B213" s="164">
        <v>1155</v>
      </c>
      <c r="C213" s="121">
        <f t="shared" si="18"/>
        <v>122</v>
      </c>
      <c r="D213" s="224"/>
      <c r="E213" s="164"/>
      <c r="F213" s="164"/>
      <c r="G213" s="174" t="s">
        <v>19</v>
      </c>
      <c r="H213" s="176">
        <v>70.5</v>
      </c>
      <c r="I213" s="176">
        <f t="shared" si="17"/>
        <v>21.388888888888889</v>
      </c>
      <c r="J213" s="164">
        <v>83.2</v>
      </c>
      <c r="K213" s="176">
        <f t="shared" si="19"/>
        <v>28.444444444444446</v>
      </c>
      <c r="L213" s="164">
        <v>8.5</v>
      </c>
      <c r="M213" s="190">
        <v>8.2899999999999991</v>
      </c>
      <c r="N213" s="190"/>
      <c r="O213" s="175">
        <v>377</v>
      </c>
      <c r="P213" s="175"/>
      <c r="Q213" s="176"/>
      <c r="R213" s="164" t="s">
        <v>249</v>
      </c>
      <c r="S213" s="176"/>
      <c r="T213" s="178"/>
      <c r="U213" s="179">
        <f t="shared" si="16"/>
        <v>49</v>
      </c>
      <c r="W213" s="185"/>
      <c r="X213" s="186"/>
    </row>
    <row r="214" spans="1:24" x14ac:dyDescent="0.25">
      <c r="A214" s="174">
        <v>42857</v>
      </c>
      <c r="B214" s="164">
        <v>1710</v>
      </c>
      <c r="C214" s="121">
        <f t="shared" si="18"/>
        <v>122</v>
      </c>
      <c r="D214" s="224"/>
      <c r="E214" s="164"/>
      <c r="F214" s="164"/>
      <c r="G214" s="174" t="s">
        <v>19</v>
      </c>
      <c r="H214" s="176">
        <v>74</v>
      </c>
      <c r="I214" s="176">
        <f t="shared" si="17"/>
        <v>23.333333333333332</v>
      </c>
      <c r="J214" s="164">
        <v>91.3</v>
      </c>
      <c r="K214" s="176">
        <f t="shared" si="19"/>
        <v>32.944444444444443</v>
      </c>
      <c r="L214" s="164">
        <v>9.6999999999999993</v>
      </c>
      <c r="M214" s="190">
        <v>8.4</v>
      </c>
      <c r="N214" s="190"/>
      <c r="O214" s="175">
        <v>373.1</v>
      </c>
      <c r="P214" s="175"/>
      <c r="Q214" s="176"/>
      <c r="R214" s="164" t="s">
        <v>250</v>
      </c>
      <c r="S214" s="176"/>
      <c r="T214" s="178"/>
      <c r="U214" s="179">
        <f t="shared" si="16"/>
        <v>49</v>
      </c>
      <c r="W214" s="185"/>
      <c r="X214" s="186"/>
    </row>
    <row r="215" spans="1:24" x14ac:dyDescent="0.25">
      <c r="A215" s="174">
        <v>42858</v>
      </c>
      <c r="B215" s="164">
        <v>741</v>
      </c>
      <c r="C215" s="121">
        <f t="shared" si="18"/>
        <v>123</v>
      </c>
      <c r="D215" s="224"/>
      <c r="E215" s="164"/>
      <c r="F215" s="164"/>
      <c r="G215" s="174" t="s">
        <v>19</v>
      </c>
      <c r="H215" s="176">
        <v>65.2</v>
      </c>
      <c r="I215" s="176">
        <f t="shared" si="17"/>
        <v>18.444444444444446</v>
      </c>
      <c r="J215" s="164">
        <v>64.5</v>
      </c>
      <c r="K215" s="176">
        <f t="shared" si="19"/>
        <v>18.055555555555554</v>
      </c>
      <c r="L215" s="164">
        <v>9.5</v>
      </c>
      <c r="M215" s="190">
        <v>8.3800000000000008</v>
      </c>
      <c r="N215" s="190"/>
      <c r="O215" s="175">
        <v>374.40000000000003</v>
      </c>
      <c r="P215" s="175"/>
      <c r="Q215" s="176"/>
      <c r="R215" s="164" t="s">
        <v>251</v>
      </c>
      <c r="S215" s="176"/>
      <c r="T215" s="178"/>
      <c r="U215" s="179">
        <f t="shared" si="16"/>
        <v>49</v>
      </c>
      <c r="W215" s="185"/>
      <c r="X215" s="186"/>
    </row>
    <row r="216" spans="1:24" x14ac:dyDescent="0.25">
      <c r="A216" s="174">
        <v>42858</v>
      </c>
      <c r="B216" s="164">
        <v>1257</v>
      </c>
      <c r="C216" s="121">
        <f t="shared" si="18"/>
        <v>123</v>
      </c>
      <c r="D216" s="224"/>
      <c r="E216" s="164"/>
      <c r="F216" s="164"/>
      <c r="G216" s="174" t="s">
        <v>19</v>
      </c>
      <c r="H216" s="176">
        <v>73.599999999999994</v>
      </c>
      <c r="I216" s="176">
        <f t="shared" si="17"/>
        <v>23.111111111111107</v>
      </c>
      <c r="J216" s="164">
        <v>87</v>
      </c>
      <c r="K216" s="176">
        <f t="shared" si="19"/>
        <v>30.555555555555554</v>
      </c>
      <c r="L216" s="164">
        <v>10.1</v>
      </c>
      <c r="M216" s="190">
        <v>8.27</v>
      </c>
      <c r="N216" s="190"/>
      <c r="O216" s="175">
        <v>377</v>
      </c>
      <c r="P216" s="175"/>
      <c r="Q216" s="176"/>
      <c r="R216" s="164" t="s">
        <v>115</v>
      </c>
      <c r="S216" s="176"/>
      <c r="T216" s="178"/>
      <c r="U216" s="179">
        <f t="shared" si="16"/>
        <v>49</v>
      </c>
      <c r="W216" s="185"/>
      <c r="X216" s="186"/>
    </row>
    <row r="217" spans="1:24" x14ac:dyDescent="0.25">
      <c r="A217" s="174">
        <v>42858</v>
      </c>
      <c r="B217" s="164">
        <v>1700</v>
      </c>
      <c r="C217" s="121">
        <f t="shared" si="18"/>
        <v>123</v>
      </c>
      <c r="D217" s="224"/>
      <c r="E217" s="164"/>
      <c r="F217" s="164"/>
      <c r="G217" s="174" t="s">
        <v>19</v>
      </c>
      <c r="H217" s="176">
        <v>75.2</v>
      </c>
      <c r="I217" s="176">
        <f t="shared" si="17"/>
        <v>24</v>
      </c>
      <c r="J217" s="164">
        <v>88.3</v>
      </c>
      <c r="K217" s="176">
        <f t="shared" si="19"/>
        <v>31.277777777777775</v>
      </c>
      <c r="L217" s="164">
        <v>9.9</v>
      </c>
      <c r="M217" s="190">
        <v>8.4700000000000006</v>
      </c>
      <c r="N217" s="190"/>
      <c r="O217" s="175">
        <v>373.1</v>
      </c>
      <c r="P217" s="175"/>
      <c r="Q217" s="176"/>
      <c r="R217" s="164" t="s">
        <v>252</v>
      </c>
      <c r="S217" s="176"/>
      <c r="T217" s="178"/>
      <c r="U217" s="179">
        <f t="shared" si="16"/>
        <v>49</v>
      </c>
      <c r="W217" s="185"/>
      <c r="X217" s="186"/>
    </row>
    <row r="218" spans="1:24" x14ac:dyDescent="0.25">
      <c r="A218" s="174">
        <v>42859</v>
      </c>
      <c r="B218" s="164">
        <v>751</v>
      </c>
      <c r="C218" s="121">
        <f t="shared" si="18"/>
        <v>124</v>
      </c>
      <c r="D218" s="224"/>
      <c r="E218" s="164"/>
      <c r="F218" s="164"/>
      <c r="G218" s="174" t="s">
        <v>19</v>
      </c>
      <c r="H218" s="176">
        <v>68</v>
      </c>
      <c r="I218" s="176">
        <f t="shared" si="17"/>
        <v>20</v>
      </c>
      <c r="J218" s="164">
        <v>64</v>
      </c>
      <c r="K218" s="176">
        <f t="shared" si="19"/>
        <v>17.777777777777779</v>
      </c>
      <c r="L218" s="164">
        <v>9.1999999999999993</v>
      </c>
      <c r="M218" s="190">
        <v>8.4700000000000006</v>
      </c>
      <c r="N218" s="190"/>
      <c r="O218" s="175">
        <v>370.5</v>
      </c>
      <c r="P218" s="175"/>
      <c r="Q218" s="176"/>
      <c r="R218" s="164" t="s">
        <v>250</v>
      </c>
      <c r="S218" s="176"/>
      <c r="T218" s="178"/>
      <c r="U218" s="179">
        <f t="shared" si="16"/>
        <v>49</v>
      </c>
      <c r="W218" s="185"/>
      <c r="X218" s="186"/>
    </row>
    <row r="219" spans="1:24" x14ac:dyDescent="0.25">
      <c r="A219" s="174">
        <v>42859</v>
      </c>
      <c r="B219" s="164">
        <v>1107</v>
      </c>
      <c r="C219" s="121">
        <f t="shared" si="18"/>
        <v>124</v>
      </c>
      <c r="D219" s="224"/>
      <c r="E219" s="164"/>
      <c r="F219" s="164"/>
      <c r="G219" s="174" t="s">
        <v>19</v>
      </c>
      <c r="H219" s="176">
        <v>73.7</v>
      </c>
      <c r="I219" s="176">
        <f t="shared" si="17"/>
        <v>23.166666666666668</v>
      </c>
      <c r="J219" s="164">
        <v>86.8</v>
      </c>
      <c r="K219" s="176">
        <f t="shared" si="19"/>
        <v>30.444444444444443</v>
      </c>
      <c r="L219" s="164">
        <v>9.9</v>
      </c>
      <c r="M219" s="190">
        <v>8.32</v>
      </c>
      <c r="N219" s="190"/>
      <c r="O219" s="175">
        <v>374.40000000000003</v>
      </c>
      <c r="P219" s="175"/>
      <c r="Q219" s="176"/>
      <c r="R219" s="164" t="s">
        <v>115</v>
      </c>
      <c r="S219" s="176"/>
      <c r="T219" s="178"/>
      <c r="U219" s="179">
        <f t="shared" si="16"/>
        <v>49</v>
      </c>
      <c r="W219" s="185"/>
      <c r="X219" s="186"/>
    </row>
    <row r="220" spans="1:24" x14ac:dyDescent="0.25">
      <c r="A220" s="174">
        <v>42859</v>
      </c>
      <c r="B220" s="164">
        <v>1703</v>
      </c>
      <c r="C220" s="121">
        <f t="shared" si="18"/>
        <v>124</v>
      </c>
      <c r="D220" s="224"/>
      <c r="E220" s="164"/>
      <c r="F220" s="164"/>
      <c r="G220" s="174" t="s">
        <v>19</v>
      </c>
      <c r="H220" s="176">
        <v>76</v>
      </c>
      <c r="I220" s="176">
        <f t="shared" si="17"/>
        <v>24.444444444444443</v>
      </c>
      <c r="J220" s="164">
        <v>91.2</v>
      </c>
      <c r="K220" s="176">
        <f t="shared" si="19"/>
        <v>32.888888888888893</v>
      </c>
      <c r="L220" s="164">
        <v>9.6999999999999993</v>
      </c>
      <c r="M220" s="190">
        <v>8.44</v>
      </c>
      <c r="N220" s="190"/>
      <c r="O220" s="175">
        <v>371.8</v>
      </c>
      <c r="P220" s="175"/>
      <c r="Q220" s="176"/>
      <c r="R220" s="164" t="s">
        <v>253</v>
      </c>
      <c r="S220" s="176"/>
      <c r="T220" s="178"/>
      <c r="U220" s="179">
        <f t="shared" si="16"/>
        <v>49</v>
      </c>
      <c r="W220" s="185"/>
      <c r="X220" s="186"/>
    </row>
    <row r="221" spans="1:24" x14ac:dyDescent="0.25">
      <c r="A221" s="174">
        <v>42860</v>
      </c>
      <c r="B221" s="175">
        <v>717</v>
      </c>
      <c r="C221" s="121">
        <f t="shared" si="18"/>
        <v>125</v>
      </c>
      <c r="D221" s="224"/>
      <c r="E221" s="175"/>
      <c r="F221" s="175"/>
      <c r="G221" s="174" t="s">
        <v>19</v>
      </c>
      <c r="H221" s="176">
        <v>67.8</v>
      </c>
      <c r="I221" s="176">
        <f t="shared" si="17"/>
        <v>19.888888888888886</v>
      </c>
      <c r="J221" s="164">
        <v>63.5</v>
      </c>
      <c r="K221" s="176">
        <f t="shared" si="19"/>
        <v>17.5</v>
      </c>
      <c r="L221" s="164">
        <v>9.4</v>
      </c>
      <c r="M221" s="190">
        <v>8.36</v>
      </c>
      <c r="N221" s="190"/>
      <c r="O221" s="175">
        <v>367.90000000000003</v>
      </c>
      <c r="P221" s="175"/>
      <c r="Q221" s="176"/>
      <c r="R221" s="164" t="s">
        <v>253</v>
      </c>
      <c r="S221" s="176"/>
      <c r="T221" s="178"/>
      <c r="U221" s="179">
        <f t="shared" si="16"/>
        <v>49</v>
      </c>
      <c r="W221" s="185"/>
      <c r="X221" s="186"/>
    </row>
    <row r="222" spans="1:24" x14ac:dyDescent="0.25">
      <c r="A222" s="174">
        <v>42860</v>
      </c>
      <c r="B222" s="164">
        <v>1112</v>
      </c>
      <c r="C222" s="121">
        <f t="shared" si="18"/>
        <v>125</v>
      </c>
      <c r="D222" s="224"/>
      <c r="E222" s="164"/>
      <c r="F222" s="164"/>
      <c r="G222" s="174" t="s">
        <v>150</v>
      </c>
      <c r="H222" s="176">
        <v>72.400000000000006</v>
      </c>
      <c r="I222" s="176">
        <f t="shared" si="17"/>
        <v>22.444444444444446</v>
      </c>
      <c r="J222" s="164">
        <v>87.8</v>
      </c>
      <c r="K222" s="176">
        <f t="shared" si="19"/>
        <v>30.999999999999996</v>
      </c>
      <c r="L222" s="164">
        <v>10.6</v>
      </c>
      <c r="M222" s="190">
        <v>8.4</v>
      </c>
      <c r="N222" s="190"/>
      <c r="O222" s="175">
        <v>352.3</v>
      </c>
      <c r="P222" s="175"/>
      <c r="Q222" s="176"/>
      <c r="R222" s="164" t="s">
        <v>115</v>
      </c>
      <c r="S222" s="176"/>
      <c r="T222" s="178"/>
      <c r="U222" s="179">
        <f t="shared" si="16"/>
        <v>0</v>
      </c>
      <c r="W222" s="185"/>
      <c r="X222" s="186"/>
    </row>
    <row r="223" spans="1:24" x14ac:dyDescent="0.25">
      <c r="A223" s="174">
        <v>42860</v>
      </c>
      <c r="B223" s="164">
        <v>1131</v>
      </c>
      <c r="C223" s="121">
        <f t="shared" si="18"/>
        <v>125</v>
      </c>
      <c r="D223" s="224"/>
      <c r="E223" s="164"/>
      <c r="F223" s="164"/>
      <c r="G223" s="174" t="s">
        <v>151</v>
      </c>
      <c r="H223" s="176">
        <v>75.2</v>
      </c>
      <c r="I223" s="176">
        <f t="shared" si="17"/>
        <v>24</v>
      </c>
      <c r="J223" s="164">
        <v>87.8</v>
      </c>
      <c r="K223" s="176">
        <f t="shared" si="19"/>
        <v>30.999999999999996</v>
      </c>
      <c r="L223" s="164">
        <v>9.3000000000000007</v>
      </c>
      <c r="M223" s="190">
        <v>8.36</v>
      </c>
      <c r="N223" s="190"/>
      <c r="O223" s="175">
        <v>348.40000000000003</v>
      </c>
      <c r="P223" s="175"/>
      <c r="Q223" s="176"/>
      <c r="R223" s="164" t="s">
        <v>256</v>
      </c>
      <c r="S223" s="176"/>
      <c r="T223" s="178"/>
      <c r="U223" s="179">
        <f t="shared" si="16"/>
        <v>0</v>
      </c>
      <c r="W223" s="185"/>
      <c r="X223" s="186"/>
    </row>
    <row r="224" spans="1:24" x14ac:dyDescent="0.25">
      <c r="A224" s="174">
        <v>42860</v>
      </c>
      <c r="B224" s="164">
        <v>1137</v>
      </c>
      <c r="C224" s="121">
        <f t="shared" si="18"/>
        <v>125</v>
      </c>
      <c r="D224" s="224"/>
      <c r="E224" s="164"/>
      <c r="F224" s="164"/>
      <c r="G224" s="174" t="s">
        <v>152</v>
      </c>
      <c r="H224" s="176">
        <v>73.900000000000006</v>
      </c>
      <c r="I224" s="176">
        <f t="shared" si="17"/>
        <v>23.277777777777782</v>
      </c>
      <c r="J224" s="164">
        <v>90.1</v>
      </c>
      <c r="K224" s="176">
        <f t="shared" si="19"/>
        <v>32.277777777777771</v>
      </c>
      <c r="L224" s="164">
        <v>6.1</v>
      </c>
      <c r="M224" s="190">
        <v>7.67</v>
      </c>
      <c r="N224" s="190"/>
      <c r="O224" s="175">
        <v>386.1</v>
      </c>
      <c r="P224" s="175"/>
      <c r="Q224" s="176"/>
      <c r="R224" s="164" t="s">
        <v>256</v>
      </c>
      <c r="S224" s="176"/>
      <c r="T224" s="178"/>
      <c r="U224" s="179">
        <f t="shared" si="16"/>
        <v>0</v>
      </c>
      <c r="W224" s="185"/>
      <c r="X224" s="186"/>
    </row>
    <row r="225" spans="1:24" x14ac:dyDescent="0.25">
      <c r="A225" s="174">
        <v>42860</v>
      </c>
      <c r="B225" s="164">
        <v>1146</v>
      </c>
      <c r="C225" s="121">
        <f t="shared" si="18"/>
        <v>125</v>
      </c>
      <c r="D225" s="224"/>
      <c r="E225" s="164"/>
      <c r="F225" s="164"/>
      <c r="G225" s="174" t="s">
        <v>153</v>
      </c>
      <c r="H225" s="176">
        <v>70.8</v>
      </c>
      <c r="I225" s="176">
        <f t="shared" si="17"/>
        <v>21.555555555555554</v>
      </c>
      <c r="J225" s="164">
        <v>90.1</v>
      </c>
      <c r="K225" s="176">
        <f t="shared" si="19"/>
        <v>32.277777777777771</v>
      </c>
      <c r="L225" s="164">
        <v>9</v>
      </c>
      <c r="M225" s="190">
        <v>8.41</v>
      </c>
      <c r="N225" s="190"/>
      <c r="O225" s="175">
        <v>353.6</v>
      </c>
      <c r="P225" s="175"/>
      <c r="Q225" s="176"/>
      <c r="R225" s="164" t="s">
        <v>256</v>
      </c>
      <c r="S225" s="176"/>
      <c r="T225" s="178"/>
      <c r="U225" s="179">
        <f t="shared" si="16"/>
        <v>0</v>
      </c>
      <c r="X225" s="186"/>
    </row>
    <row r="226" spans="1:24" x14ac:dyDescent="0.25">
      <c r="A226" s="174">
        <v>42860</v>
      </c>
      <c r="B226" s="164">
        <v>1155</v>
      </c>
      <c r="C226" s="121">
        <f t="shared" si="18"/>
        <v>125</v>
      </c>
      <c r="D226" s="224"/>
      <c r="E226" s="164"/>
      <c r="F226" s="164"/>
      <c r="G226" s="174" t="s">
        <v>154</v>
      </c>
      <c r="H226" s="176">
        <v>72.5</v>
      </c>
      <c r="I226" s="176">
        <f t="shared" si="17"/>
        <v>22.5</v>
      </c>
      <c r="J226" s="164">
        <v>91.4</v>
      </c>
      <c r="K226" s="176">
        <f t="shared" si="19"/>
        <v>33</v>
      </c>
      <c r="L226" s="164">
        <v>8.1</v>
      </c>
      <c r="M226" s="190">
        <v>8.49</v>
      </c>
      <c r="N226" s="190"/>
      <c r="O226" s="175">
        <v>349.7</v>
      </c>
      <c r="P226" s="175"/>
      <c r="Q226" s="176"/>
      <c r="R226" s="164" t="s">
        <v>256</v>
      </c>
      <c r="S226" s="176"/>
      <c r="T226" s="178"/>
      <c r="U226" s="179">
        <f t="shared" si="16"/>
        <v>0</v>
      </c>
    </row>
    <row r="227" spans="1:24" x14ac:dyDescent="0.25">
      <c r="A227" s="174">
        <v>42860</v>
      </c>
      <c r="B227" s="164">
        <v>1235</v>
      </c>
      <c r="C227" s="121">
        <f t="shared" si="18"/>
        <v>125</v>
      </c>
      <c r="D227" s="224"/>
      <c r="E227" s="164"/>
      <c r="F227" s="164"/>
      <c r="G227" s="174" t="s">
        <v>19</v>
      </c>
      <c r="H227" s="176">
        <v>76.5</v>
      </c>
      <c r="I227" s="176">
        <f t="shared" si="17"/>
        <v>24.722222222222221</v>
      </c>
      <c r="J227" s="164">
        <v>94.2</v>
      </c>
      <c r="K227" s="176">
        <f t="shared" si="19"/>
        <v>34.555555555555557</v>
      </c>
      <c r="L227" s="164">
        <v>8.9</v>
      </c>
      <c r="M227" s="190">
        <v>8.34</v>
      </c>
      <c r="N227" s="190"/>
      <c r="O227" s="175">
        <v>370.5</v>
      </c>
      <c r="P227" s="175"/>
      <c r="Q227" s="176"/>
      <c r="R227" s="164" t="s">
        <v>256</v>
      </c>
      <c r="S227" s="176"/>
      <c r="T227" s="178"/>
      <c r="U227" s="179">
        <f t="shared" si="16"/>
        <v>49</v>
      </c>
    </row>
    <row r="228" spans="1:24" x14ac:dyDescent="0.25">
      <c r="A228" s="174">
        <v>42860</v>
      </c>
      <c r="B228" s="164">
        <v>1657</v>
      </c>
      <c r="C228" s="121">
        <f t="shared" si="18"/>
        <v>125</v>
      </c>
      <c r="D228" s="224"/>
      <c r="E228" s="164"/>
      <c r="F228" s="164"/>
      <c r="G228" s="174" t="s">
        <v>19</v>
      </c>
      <c r="H228" s="176">
        <v>74.7</v>
      </c>
      <c r="I228" s="176">
        <f t="shared" si="17"/>
        <v>23.722222222222225</v>
      </c>
      <c r="J228" s="164">
        <v>91.7</v>
      </c>
      <c r="K228" s="176">
        <f t="shared" si="19"/>
        <v>33.166666666666664</v>
      </c>
      <c r="L228" s="164">
        <v>8.4</v>
      </c>
      <c r="M228" s="190">
        <v>8.34</v>
      </c>
      <c r="N228" s="190"/>
      <c r="O228" s="175">
        <v>399.1</v>
      </c>
      <c r="P228" s="175"/>
      <c r="Q228" s="176"/>
      <c r="R228" s="164" t="s">
        <v>256</v>
      </c>
      <c r="S228" s="176"/>
      <c r="T228" s="178" t="s">
        <v>268</v>
      </c>
      <c r="U228" s="179">
        <f t="shared" si="16"/>
        <v>49</v>
      </c>
    </row>
    <row r="229" spans="1:24" x14ac:dyDescent="0.25">
      <c r="A229" s="174">
        <v>42861</v>
      </c>
      <c r="B229" s="164">
        <v>655</v>
      </c>
      <c r="C229" s="121">
        <f t="shared" si="18"/>
        <v>126</v>
      </c>
      <c r="D229" s="224"/>
      <c r="E229" s="164"/>
      <c r="F229" s="164"/>
      <c r="G229" s="174" t="s">
        <v>19</v>
      </c>
      <c r="H229" s="176">
        <v>69.599999999999994</v>
      </c>
      <c r="I229" s="176">
        <f t="shared" si="17"/>
        <v>20.888888888888886</v>
      </c>
      <c r="J229" s="164">
        <v>66.5</v>
      </c>
      <c r="K229" s="176">
        <f t="shared" si="19"/>
        <v>19.166666666666668</v>
      </c>
      <c r="L229" s="164">
        <v>8.6</v>
      </c>
      <c r="M229" s="190">
        <v>8.19</v>
      </c>
      <c r="N229" s="190"/>
      <c r="O229" s="175">
        <v>414.7</v>
      </c>
      <c r="P229" s="175"/>
      <c r="Q229" s="176"/>
      <c r="R229" s="164" t="s">
        <v>256</v>
      </c>
      <c r="S229" s="176"/>
      <c r="T229" s="178"/>
      <c r="U229" s="179">
        <f t="shared" si="16"/>
        <v>49</v>
      </c>
    </row>
    <row r="230" spans="1:24" x14ac:dyDescent="0.25">
      <c r="A230" s="174">
        <v>42861</v>
      </c>
      <c r="B230" s="164">
        <v>1409</v>
      </c>
      <c r="C230" s="121">
        <f t="shared" si="18"/>
        <v>126</v>
      </c>
      <c r="D230" s="224"/>
      <c r="E230" s="164"/>
      <c r="F230" s="164"/>
      <c r="G230" s="174" t="s">
        <v>19</v>
      </c>
      <c r="H230" s="176">
        <v>73.8</v>
      </c>
      <c r="I230" s="176">
        <f t="shared" si="17"/>
        <v>23.222222222222221</v>
      </c>
      <c r="J230" s="164">
        <v>83.9</v>
      </c>
      <c r="K230" s="176">
        <f t="shared" si="19"/>
        <v>28.833333333333336</v>
      </c>
      <c r="L230" s="164">
        <v>8.4</v>
      </c>
      <c r="M230" s="190">
        <v>8.32</v>
      </c>
      <c r="N230" s="190"/>
      <c r="O230" s="175">
        <v>405.6</v>
      </c>
      <c r="P230" s="175"/>
      <c r="Q230" s="176"/>
      <c r="R230" s="164" t="s">
        <v>256</v>
      </c>
      <c r="S230" s="176"/>
      <c r="T230" s="178"/>
      <c r="U230" s="179">
        <f t="shared" si="16"/>
        <v>49</v>
      </c>
    </row>
    <row r="231" spans="1:24" x14ac:dyDescent="0.25">
      <c r="A231" s="174">
        <v>42862</v>
      </c>
      <c r="B231" s="164">
        <v>752</v>
      </c>
      <c r="C231" s="121">
        <f t="shared" si="18"/>
        <v>127</v>
      </c>
      <c r="D231" s="224"/>
      <c r="E231" s="164"/>
      <c r="F231" s="164"/>
      <c r="G231" s="174" t="s">
        <v>19</v>
      </c>
      <c r="H231" s="176">
        <v>65.599999999999994</v>
      </c>
      <c r="I231" s="176">
        <f t="shared" si="17"/>
        <v>18.666666666666664</v>
      </c>
      <c r="J231" s="164">
        <v>59.4</v>
      </c>
      <c r="K231" s="176">
        <f t="shared" si="19"/>
        <v>15.222222222222221</v>
      </c>
      <c r="L231" s="164">
        <v>8.3000000000000007</v>
      </c>
      <c r="M231" s="190">
        <v>8.26</v>
      </c>
      <c r="N231" s="190"/>
      <c r="O231" s="175">
        <v>403</v>
      </c>
      <c r="P231" s="175"/>
      <c r="Q231" s="176"/>
      <c r="R231" s="164" t="s">
        <v>256</v>
      </c>
      <c r="S231" s="176"/>
      <c r="T231" s="178"/>
      <c r="U231" s="179">
        <f t="shared" si="16"/>
        <v>49</v>
      </c>
    </row>
    <row r="232" spans="1:24" x14ac:dyDescent="0.25">
      <c r="A232" s="174">
        <v>42862</v>
      </c>
      <c r="B232" s="164">
        <v>1355</v>
      </c>
      <c r="C232" s="121">
        <f t="shared" si="18"/>
        <v>127</v>
      </c>
      <c r="D232" s="224"/>
      <c r="E232" s="164"/>
      <c r="F232" s="164"/>
      <c r="G232" s="174" t="s">
        <v>19</v>
      </c>
      <c r="H232" s="176">
        <v>69.099999999999994</v>
      </c>
      <c r="I232" s="176">
        <f t="shared" si="17"/>
        <v>20.611111111111107</v>
      </c>
      <c r="J232" s="164">
        <v>70.2</v>
      </c>
      <c r="K232" s="176">
        <f t="shared" si="19"/>
        <v>21.222222222222225</v>
      </c>
      <c r="L232" s="164">
        <v>8.6</v>
      </c>
      <c r="M232" s="190">
        <v>7.93</v>
      </c>
      <c r="N232" s="190"/>
      <c r="O232" s="175">
        <v>390</v>
      </c>
      <c r="P232" s="175"/>
      <c r="Q232" s="176"/>
      <c r="R232" s="164" t="s">
        <v>256</v>
      </c>
      <c r="S232" s="176"/>
      <c r="T232" s="178"/>
      <c r="U232" s="179">
        <f t="shared" si="16"/>
        <v>49</v>
      </c>
    </row>
    <row r="233" spans="1:24" x14ac:dyDescent="0.25">
      <c r="A233" s="174">
        <v>42862</v>
      </c>
      <c r="B233" s="164">
        <v>1647</v>
      </c>
      <c r="C233" s="121">
        <f t="shared" si="18"/>
        <v>127</v>
      </c>
      <c r="D233" s="224"/>
      <c r="E233" s="164"/>
      <c r="F233" s="164"/>
      <c r="G233" s="174" t="s">
        <v>19</v>
      </c>
      <c r="H233" s="176">
        <v>68</v>
      </c>
      <c r="I233" s="176">
        <f t="shared" si="17"/>
        <v>20</v>
      </c>
      <c r="J233" s="164">
        <v>61.1</v>
      </c>
      <c r="K233" s="176">
        <f t="shared" si="19"/>
        <v>16.166666666666668</v>
      </c>
      <c r="L233" s="164">
        <v>8.6999999999999993</v>
      </c>
      <c r="M233" s="190">
        <v>8.24</v>
      </c>
      <c r="N233" s="190"/>
      <c r="O233" s="175">
        <v>404.3</v>
      </c>
      <c r="P233" s="175"/>
      <c r="Q233" s="176"/>
      <c r="R233" s="164" t="s">
        <v>256</v>
      </c>
      <c r="S233" s="176"/>
      <c r="T233" s="178"/>
      <c r="U233" s="179">
        <f t="shared" si="16"/>
        <v>49</v>
      </c>
    </row>
    <row r="234" spans="1:24" x14ac:dyDescent="0.25">
      <c r="A234" s="174">
        <v>42863</v>
      </c>
      <c r="B234" s="191">
        <v>735</v>
      </c>
      <c r="C234" s="121">
        <f t="shared" si="18"/>
        <v>128</v>
      </c>
      <c r="D234" s="224"/>
      <c r="E234" s="191"/>
      <c r="F234" s="191"/>
      <c r="G234" s="174" t="s">
        <v>19</v>
      </c>
      <c r="H234" s="176">
        <v>64</v>
      </c>
      <c r="I234" s="176">
        <f t="shared" si="17"/>
        <v>17.777777777777779</v>
      </c>
      <c r="J234" s="164">
        <v>56.2</v>
      </c>
      <c r="K234" s="176">
        <f t="shared" si="19"/>
        <v>13.444444444444446</v>
      </c>
      <c r="L234" s="164">
        <v>7.8</v>
      </c>
      <c r="M234" s="190">
        <v>8.35</v>
      </c>
      <c r="N234" s="190"/>
      <c r="O234" s="175">
        <v>408.2</v>
      </c>
      <c r="P234" s="175"/>
      <c r="Q234" s="176"/>
      <c r="R234" s="164" t="s">
        <v>256</v>
      </c>
      <c r="S234" s="176"/>
      <c r="T234" s="178"/>
      <c r="U234" s="179">
        <f t="shared" si="16"/>
        <v>49</v>
      </c>
    </row>
    <row r="235" spans="1:24" x14ac:dyDescent="0.25">
      <c r="A235" s="174">
        <v>42863</v>
      </c>
      <c r="B235" s="164">
        <v>1217</v>
      </c>
      <c r="C235" s="121">
        <f t="shared" si="18"/>
        <v>128</v>
      </c>
      <c r="D235" s="224"/>
      <c r="E235" s="164"/>
      <c r="F235" s="164"/>
      <c r="G235" s="174" t="s">
        <v>19</v>
      </c>
      <c r="H235" s="176">
        <v>69.599999999999994</v>
      </c>
      <c r="I235" s="176">
        <f t="shared" si="17"/>
        <v>20.888888888888886</v>
      </c>
      <c r="J235" s="164">
        <v>74.900000000000006</v>
      </c>
      <c r="K235" s="176">
        <f t="shared" si="19"/>
        <v>23.833333333333336</v>
      </c>
      <c r="L235" s="164">
        <v>9.3000000000000007</v>
      </c>
      <c r="M235" s="190">
        <v>8.2799999999999994</v>
      </c>
      <c r="N235" s="190"/>
      <c r="O235" s="175">
        <v>412.1</v>
      </c>
      <c r="P235" s="175"/>
      <c r="Q235" s="176"/>
      <c r="R235" s="164" t="s">
        <v>67</v>
      </c>
      <c r="S235" s="176"/>
      <c r="T235" s="178"/>
      <c r="U235" s="179">
        <f t="shared" si="16"/>
        <v>49</v>
      </c>
    </row>
    <row r="236" spans="1:24" x14ac:dyDescent="0.25">
      <c r="A236" s="174">
        <v>42863</v>
      </c>
      <c r="B236" s="164">
        <v>1709</v>
      </c>
      <c r="C236" s="121">
        <f t="shared" si="18"/>
        <v>128</v>
      </c>
      <c r="D236" s="224"/>
      <c r="E236" s="164"/>
      <c r="F236" s="164"/>
      <c r="G236" s="174" t="s">
        <v>19</v>
      </c>
      <c r="H236" s="176">
        <v>67</v>
      </c>
      <c r="I236" s="176">
        <f t="shared" si="17"/>
        <v>19.444444444444443</v>
      </c>
      <c r="J236" s="164">
        <v>67.7</v>
      </c>
      <c r="K236" s="176">
        <f t="shared" si="19"/>
        <v>19.833333333333336</v>
      </c>
      <c r="L236" s="164">
        <v>8.6999999999999993</v>
      </c>
      <c r="M236" s="190">
        <v>8.35</v>
      </c>
      <c r="N236" s="190"/>
      <c r="O236" s="175">
        <v>408.2</v>
      </c>
      <c r="P236" s="175"/>
      <c r="Q236" s="176"/>
      <c r="R236" s="164" t="s">
        <v>269</v>
      </c>
      <c r="S236" s="176"/>
      <c r="T236" s="178"/>
      <c r="U236" s="179">
        <f t="shared" si="16"/>
        <v>49</v>
      </c>
    </row>
    <row r="237" spans="1:24" x14ac:dyDescent="0.25">
      <c r="A237" s="174">
        <v>42864</v>
      </c>
      <c r="B237" s="164">
        <v>659</v>
      </c>
      <c r="C237" s="121">
        <f t="shared" si="18"/>
        <v>129</v>
      </c>
      <c r="D237" s="224"/>
      <c r="E237" s="164"/>
      <c r="F237" s="164"/>
      <c r="G237" s="174" t="s">
        <v>19</v>
      </c>
      <c r="H237" s="176">
        <v>63.3</v>
      </c>
      <c r="I237" s="176">
        <f t="shared" si="17"/>
        <v>17.388888888888886</v>
      </c>
      <c r="J237" s="164">
        <v>48.3</v>
      </c>
      <c r="K237" s="176">
        <f t="shared" si="19"/>
        <v>9.0555555555555536</v>
      </c>
      <c r="L237" s="164">
        <v>9.1</v>
      </c>
      <c r="M237" s="190">
        <v>8.3800000000000008</v>
      </c>
      <c r="N237" s="190"/>
      <c r="O237" s="175">
        <v>410.8</v>
      </c>
      <c r="P237" s="175"/>
      <c r="Q237" s="176"/>
      <c r="R237" s="164" t="s">
        <v>269</v>
      </c>
      <c r="S237" s="176"/>
      <c r="T237" s="178"/>
      <c r="U237" s="179">
        <f t="shared" si="16"/>
        <v>49</v>
      </c>
    </row>
    <row r="238" spans="1:24" x14ac:dyDescent="0.25">
      <c r="A238" s="174">
        <v>42864</v>
      </c>
      <c r="B238" s="164">
        <v>1327</v>
      </c>
      <c r="C238" s="121">
        <f t="shared" si="18"/>
        <v>129</v>
      </c>
      <c r="D238" s="224"/>
      <c r="E238" s="164"/>
      <c r="F238" s="164"/>
      <c r="G238" s="174" t="s">
        <v>19</v>
      </c>
      <c r="H238" s="176">
        <v>64.5</v>
      </c>
      <c r="I238" s="176">
        <f t="shared" si="17"/>
        <v>18.055555555555554</v>
      </c>
      <c r="J238" s="164">
        <v>59.8</v>
      </c>
      <c r="K238" s="176">
        <f t="shared" si="19"/>
        <v>15.444444444444443</v>
      </c>
      <c r="L238" s="164">
        <v>9.5</v>
      </c>
      <c r="M238" s="190">
        <v>8.33</v>
      </c>
      <c r="N238" s="190"/>
      <c r="O238" s="175">
        <v>413.40000000000003</v>
      </c>
      <c r="P238" s="175"/>
      <c r="Q238" s="176"/>
      <c r="R238" s="164" t="s">
        <v>270</v>
      </c>
      <c r="S238" s="176"/>
      <c r="T238" s="178"/>
      <c r="U238" s="179">
        <f t="shared" si="16"/>
        <v>49</v>
      </c>
    </row>
    <row r="239" spans="1:24" x14ac:dyDescent="0.25">
      <c r="A239" s="174">
        <v>42864</v>
      </c>
      <c r="B239" s="164">
        <v>1635</v>
      </c>
      <c r="C239" s="121">
        <f t="shared" si="18"/>
        <v>129</v>
      </c>
      <c r="D239" s="224"/>
      <c r="E239" s="164"/>
      <c r="F239" s="164"/>
      <c r="G239" s="174" t="s">
        <v>19</v>
      </c>
      <c r="H239" s="176">
        <v>64.599999999999994</v>
      </c>
      <c r="I239" s="176">
        <f t="shared" si="17"/>
        <v>18.111111111111107</v>
      </c>
      <c r="J239" s="164">
        <v>61.7</v>
      </c>
      <c r="K239" s="176">
        <f t="shared" si="19"/>
        <v>16.5</v>
      </c>
      <c r="L239" s="164">
        <v>9.5</v>
      </c>
      <c r="M239" s="190">
        <v>8.35</v>
      </c>
      <c r="N239" s="190"/>
      <c r="O239" s="175">
        <v>416</v>
      </c>
      <c r="P239" s="175"/>
      <c r="Q239" s="176"/>
      <c r="R239" s="164" t="s">
        <v>69</v>
      </c>
      <c r="S239" s="176"/>
      <c r="T239" s="178"/>
      <c r="U239" s="179">
        <f t="shared" si="16"/>
        <v>49</v>
      </c>
    </row>
    <row r="240" spans="1:24" x14ac:dyDescent="0.25">
      <c r="A240" s="174">
        <v>42865</v>
      </c>
      <c r="B240" s="164">
        <v>702</v>
      </c>
      <c r="C240" s="121">
        <f t="shared" si="18"/>
        <v>130</v>
      </c>
      <c r="D240" s="224"/>
      <c r="E240" s="164"/>
      <c r="F240" s="164"/>
      <c r="G240" s="174" t="s">
        <v>19</v>
      </c>
      <c r="H240" s="176">
        <v>60.4</v>
      </c>
      <c r="I240" s="176">
        <f t="shared" si="17"/>
        <v>15.777777777777777</v>
      </c>
      <c r="J240" s="164">
        <v>48.5</v>
      </c>
      <c r="K240" s="176">
        <f t="shared" si="19"/>
        <v>9.1666666666666661</v>
      </c>
      <c r="L240" s="164">
        <v>7.7</v>
      </c>
      <c r="M240" s="190">
        <v>8.33</v>
      </c>
      <c r="N240" s="190"/>
      <c r="O240" s="175">
        <v>336.7</v>
      </c>
      <c r="P240" s="175"/>
      <c r="Q240" s="176"/>
      <c r="R240" s="164" t="s">
        <v>70</v>
      </c>
      <c r="S240" s="176"/>
      <c r="T240" s="178"/>
      <c r="U240" s="179">
        <f t="shared" si="16"/>
        <v>49</v>
      </c>
    </row>
    <row r="241" spans="1:21" x14ac:dyDescent="0.25">
      <c r="A241" s="174">
        <v>42865</v>
      </c>
      <c r="B241" s="164">
        <v>1615</v>
      </c>
      <c r="C241" s="121">
        <f t="shared" si="18"/>
        <v>130</v>
      </c>
      <c r="D241" s="224"/>
      <c r="E241" s="164"/>
      <c r="F241" s="164"/>
      <c r="G241" s="174" t="s">
        <v>19</v>
      </c>
      <c r="H241" s="176">
        <v>63</v>
      </c>
      <c r="I241" s="176">
        <f t="shared" si="17"/>
        <v>17.222222222222221</v>
      </c>
      <c r="J241" s="164">
        <v>65.7</v>
      </c>
      <c r="K241" s="176">
        <f t="shared" si="19"/>
        <v>18.722222222222225</v>
      </c>
      <c r="L241" s="164">
        <v>9.4</v>
      </c>
      <c r="M241" s="190">
        <v>8.2100000000000009</v>
      </c>
      <c r="N241" s="190"/>
      <c r="O241" s="175">
        <v>417.3</v>
      </c>
      <c r="P241" s="175"/>
      <c r="Q241" s="176"/>
      <c r="R241" s="164" t="s">
        <v>70</v>
      </c>
      <c r="S241" s="176"/>
      <c r="T241" s="178"/>
      <c r="U241" s="179">
        <f t="shared" si="16"/>
        <v>49</v>
      </c>
    </row>
    <row r="242" spans="1:21" x14ac:dyDescent="0.25">
      <c r="A242" s="174">
        <v>42866</v>
      </c>
      <c r="B242" s="164">
        <v>637</v>
      </c>
      <c r="C242" s="121">
        <f t="shared" si="18"/>
        <v>131</v>
      </c>
      <c r="D242" s="224"/>
      <c r="E242" s="164"/>
      <c r="F242" s="164"/>
      <c r="G242" s="174" t="s">
        <v>19</v>
      </c>
      <c r="H242" s="176">
        <v>60.2</v>
      </c>
      <c r="I242" s="176">
        <f t="shared" si="17"/>
        <v>15.666666666666668</v>
      </c>
      <c r="J242" s="164">
        <v>48</v>
      </c>
      <c r="K242" s="176">
        <f t="shared" si="19"/>
        <v>8.8888888888888893</v>
      </c>
      <c r="L242" s="164">
        <v>9.8000000000000007</v>
      </c>
      <c r="M242" s="190">
        <v>8.4</v>
      </c>
      <c r="N242" s="190"/>
      <c r="O242" s="175">
        <v>418.6</v>
      </c>
      <c r="P242" s="175"/>
      <c r="Q242" s="176"/>
      <c r="R242" s="164" t="s">
        <v>69</v>
      </c>
      <c r="S242" s="176"/>
      <c r="T242" s="178"/>
      <c r="U242" s="179">
        <f t="shared" si="16"/>
        <v>49</v>
      </c>
    </row>
    <row r="243" spans="1:21" x14ac:dyDescent="0.25">
      <c r="A243" s="174">
        <v>42867</v>
      </c>
      <c r="B243" s="164">
        <v>708</v>
      </c>
      <c r="C243" s="121">
        <f t="shared" si="18"/>
        <v>132</v>
      </c>
      <c r="D243" s="224"/>
      <c r="E243" s="164"/>
      <c r="F243" s="164"/>
      <c r="G243" s="174" t="s">
        <v>19</v>
      </c>
      <c r="H243" s="176">
        <v>66.400000000000006</v>
      </c>
      <c r="I243" s="176">
        <f t="shared" si="17"/>
        <v>19.111111111111114</v>
      </c>
      <c r="J243" s="164">
        <v>61</v>
      </c>
      <c r="K243" s="176">
        <f t="shared" si="19"/>
        <v>16.111111111111111</v>
      </c>
      <c r="L243" s="164">
        <v>9.1</v>
      </c>
      <c r="M243" s="190">
        <v>8.27</v>
      </c>
      <c r="N243" s="190"/>
      <c r="O243" s="175">
        <v>413.40000000000003</v>
      </c>
      <c r="P243" s="175"/>
      <c r="Q243" s="176"/>
      <c r="R243" s="164" t="s">
        <v>70</v>
      </c>
      <c r="S243" s="176"/>
      <c r="T243" s="178"/>
      <c r="U243" s="179">
        <f t="shared" si="16"/>
        <v>49</v>
      </c>
    </row>
    <row r="244" spans="1:21" x14ac:dyDescent="0.25">
      <c r="A244" s="174">
        <v>42867</v>
      </c>
      <c r="B244" s="164">
        <v>1508</v>
      </c>
      <c r="C244" s="121">
        <f t="shared" si="18"/>
        <v>132</v>
      </c>
      <c r="D244" s="224" t="s">
        <v>170</v>
      </c>
      <c r="E244" s="164"/>
      <c r="F244" s="164"/>
      <c r="G244" s="174" t="s">
        <v>19</v>
      </c>
      <c r="H244" s="176">
        <v>75.2</v>
      </c>
      <c r="I244" s="176">
        <f t="shared" si="17"/>
        <v>24</v>
      </c>
      <c r="J244" s="164">
        <v>87.4</v>
      </c>
      <c r="K244" s="176">
        <f t="shared" si="19"/>
        <v>30.777777777777779</v>
      </c>
      <c r="L244" s="164">
        <v>9.3000000000000007</v>
      </c>
      <c r="M244" s="190">
        <v>7.89</v>
      </c>
      <c r="N244" s="190"/>
      <c r="O244" s="175">
        <v>409.5</v>
      </c>
      <c r="P244" s="175"/>
      <c r="Q244" s="176">
        <v>16.2</v>
      </c>
      <c r="R244" s="164" t="s">
        <v>51</v>
      </c>
      <c r="S244" s="176"/>
      <c r="T244" s="178"/>
      <c r="U244" s="179">
        <f t="shared" si="16"/>
        <v>49</v>
      </c>
    </row>
    <row r="245" spans="1:21" x14ac:dyDescent="0.25">
      <c r="A245" s="174">
        <v>42868</v>
      </c>
      <c r="B245" s="164">
        <v>814</v>
      </c>
      <c r="C245" s="121">
        <f t="shared" si="18"/>
        <v>133</v>
      </c>
      <c r="D245" s="224"/>
      <c r="E245" s="164"/>
      <c r="F245" s="164"/>
      <c r="G245" s="174" t="s">
        <v>19</v>
      </c>
      <c r="H245" s="176">
        <v>68.599999999999994</v>
      </c>
      <c r="I245" s="176">
        <f t="shared" si="17"/>
        <v>20.333333333333329</v>
      </c>
      <c r="J245" s="164">
        <v>69.8</v>
      </c>
      <c r="K245" s="176">
        <f t="shared" si="19"/>
        <v>20.999999999999996</v>
      </c>
      <c r="L245" s="164">
        <v>9.1999999999999993</v>
      </c>
      <c r="M245" s="190">
        <v>8.1199999999999992</v>
      </c>
      <c r="N245" s="190"/>
      <c r="O245" s="175">
        <v>405.6</v>
      </c>
      <c r="P245" s="175"/>
      <c r="Q245" s="176"/>
      <c r="R245" s="164" t="s">
        <v>70</v>
      </c>
      <c r="S245" s="176"/>
      <c r="T245" s="157"/>
      <c r="U245" s="179">
        <f t="shared" si="16"/>
        <v>49</v>
      </c>
    </row>
    <row r="246" spans="1:21" x14ac:dyDescent="0.25">
      <c r="A246" s="174">
        <v>42868</v>
      </c>
      <c r="B246" s="164">
        <v>1218</v>
      </c>
      <c r="C246" s="121">
        <f t="shared" si="18"/>
        <v>133</v>
      </c>
      <c r="D246" s="224"/>
      <c r="E246" s="164"/>
      <c r="F246" s="164"/>
      <c r="G246" s="174" t="s">
        <v>19</v>
      </c>
      <c r="H246" s="176">
        <v>73.400000000000006</v>
      </c>
      <c r="I246" s="176">
        <f t="shared" si="17"/>
        <v>23.000000000000004</v>
      </c>
      <c r="J246" s="164">
        <v>84.3</v>
      </c>
      <c r="K246" s="176">
        <f t="shared" si="19"/>
        <v>29.055555555555554</v>
      </c>
      <c r="L246" s="164">
        <v>9.3000000000000007</v>
      </c>
      <c r="M246" s="190">
        <v>8.0399999999999991</v>
      </c>
      <c r="N246" s="190"/>
      <c r="O246" s="175">
        <v>410.8</v>
      </c>
      <c r="P246" s="175"/>
      <c r="Q246" s="176"/>
      <c r="R246" s="164" t="s">
        <v>110</v>
      </c>
      <c r="S246" s="176"/>
      <c r="T246" s="157"/>
      <c r="U246" s="179">
        <f t="shared" si="16"/>
        <v>49</v>
      </c>
    </row>
    <row r="247" spans="1:21" x14ac:dyDescent="0.25">
      <c r="A247" s="174">
        <v>42868</v>
      </c>
      <c r="B247" s="164">
        <v>1221</v>
      </c>
      <c r="C247" s="121">
        <f t="shared" si="18"/>
        <v>133</v>
      </c>
      <c r="D247" s="224"/>
      <c r="E247" s="164"/>
      <c r="F247" s="164"/>
      <c r="G247" s="174" t="s">
        <v>172</v>
      </c>
      <c r="H247" s="176">
        <v>72.3</v>
      </c>
      <c r="I247" s="176">
        <f t="shared" si="17"/>
        <v>22.388888888888886</v>
      </c>
      <c r="J247" s="164">
        <v>84.3</v>
      </c>
      <c r="K247" s="176">
        <f t="shared" si="19"/>
        <v>29.055555555555554</v>
      </c>
      <c r="L247" s="164">
        <v>9.6999999999999993</v>
      </c>
      <c r="M247" s="190">
        <v>8.24</v>
      </c>
      <c r="N247" s="190"/>
      <c r="O247" s="175">
        <v>423.8</v>
      </c>
      <c r="P247" s="175"/>
      <c r="Q247" s="176"/>
      <c r="R247" s="164" t="s">
        <v>144</v>
      </c>
      <c r="S247" s="176"/>
      <c r="U247" s="179">
        <f t="shared" si="16"/>
        <v>0</v>
      </c>
    </row>
    <row r="248" spans="1:21" x14ac:dyDescent="0.25">
      <c r="A248" s="174">
        <v>42868</v>
      </c>
      <c r="B248" s="164">
        <v>1733</v>
      </c>
      <c r="C248" s="121">
        <f t="shared" si="18"/>
        <v>133</v>
      </c>
      <c r="D248" s="224"/>
      <c r="E248" s="164"/>
      <c r="F248" s="164"/>
      <c r="G248" s="174" t="s">
        <v>19</v>
      </c>
      <c r="H248" s="176">
        <v>73.599999999999994</v>
      </c>
      <c r="I248" s="176">
        <f t="shared" si="17"/>
        <v>23.111111111111107</v>
      </c>
      <c r="J248" s="164">
        <v>84.8</v>
      </c>
      <c r="K248" s="176">
        <f t="shared" si="19"/>
        <v>29.333333333333332</v>
      </c>
      <c r="L248" s="164">
        <v>8.6</v>
      </c>
      <c r="M248" s="190">
        <v>8.16</v>
      </c>
      <c r="N248" s="190"/>
      <c r="O248" s="175">
        <v>408.2</v>
      </c>
      <c r="P248" s="175"/>
      <c r="Q248" s="176"/>
      <c r="R248" s="164" t="s">
        <v>144</v>
      </c>
      <c r="S248" s="176"/>
      <c r="T248" s="157"/>
      <c r="U248" s="179">
        <f t="shared" si="16"/>
        <v>49</v>
      </c>
    </row>
    <row r="249" spans="1:21" x14ac:dyDescent="0.25">
      <c r="A249" s="174">
        <v>42869</v>
      </c>
      <c r="B249" s="164">
        <v>721</v>
      </c>
      <c r="C249" s="121">
        <f t="shared" si="18"/>
        <v>134</v>
      </c>
      <c r="D249" s="224"/>
      <c r="E249" s="164"/>
      <c r="F249" s="164"/>
      <c r="G249" s="174" t="s">
        <v>19</v>
      </c>
      <c r="H249" s="176">
        <v>64.8</v>
      </c>
      <c r="I249" s="176">
        <f t="shared" si="17"/>
        <v>18.222222222222221</v>
      </c>
      <c r="J249" s="164">
        <v>59.5</v>
      </c>
      <c r="K249" s="176">
        <f t="shared" si="19"/>
        <v>15.277777777777777</v>
      </c>
      <c r="L249" s="164">
        <v>7.7</v>
      </c>
      <c r="M249" s="190">
        <v>8.24</v>
      </c>
      <c r="N249" s="190"/>
      <c r="O249" s="175">
        <v>400.40000000000003</v>
      </c>
      <c r="P249" s="175"/>
      <c r="Q249" s="176"/>
      <c r="R249" s="164" t="s">
        <v>144</v>
      </c>
      <c r="S249" s="176"/>
      <c r="T249" s="178"/>
      <c r="U249" s="179">
        <f t="shared" si="16"/>
        <v>49</v>
      </c>
    </row>
    <row r="250" spans="1:21" x14ac:dyDescent="0.25">
      <c r="A250" s="174">
        <v>42869</v>
      </c>
      <c r="B250" s="164">
        <v>1230</v>
      </c>
      <c r="C250" s="121">
        <f t="shared" si="18"/>
        <v>134</v>
      </c>
      <c r="D250" s="224" t="s">
        <v>175</v>
      </c>
      <c r="E250" s="164">
        <v>1500</v>
      </c>
      <c r="F250" s="164">
        <v>1547</v>
      </c>
      <c r="G250" s="174" t="s">
        <v>179</v>
      </c>
      <c r="H250" s="176">
        <v>70.099999999999994</v>
      </c>
      <c r="I250" s="176">
        <f t="shared" si="17"/>
        <v>21.166666666666664</v>
      </c>
      <c r="J250" s="164">
        <v>78.599999999999994</v>
      </c>
      <c r="K250" s="176">
        <f t="shared" si="19"/>
        <v>25.888888888888886</v>
      </c>
      <c r="L250" s="164">
        <v>9.5</v>
      </c>
      <c r="M250" s="190">
        <v>8.3000000000000007</v>
      </c>
      <c r="N250" s="190"/>
      <c r="O250" s="175">
        <v>379.6</v>
      </c>
      <c r="P250" s="175"/>
      <c r="Q250" s="176">
        <v>16.8</v>
      </c>
      <c r="R250" s="164" t="s">
        <v>49</v>
      </c>
      <c r="S250" s="176"/>
      <c r="T250" s="178"/>
      <c r="U250" s="179">
        <v>46.2</v>
      </c>
    </row>
    <row r="251" spans="1:21" x14ac:dyDescent="0.25">
      <c r="A251" s="174">
        <v>42869</v>
      </c>
      <c r="B251" s="164">
        <v>1241</v>
      </c>
      <c r="C251" s="121">
        <f t="shared" si="18"/>
        <v>134</v>
      </c>
      <c r="D251" s="224" t="s">
        <v>176</v>
      </c>
      <c r="E251" s="164">
        <v>1500</v>
      </c>
      <c r="F251" s="164">
        <v>1547</v>
      </c>
      <c r="G251" s="174" t="s">
        <v>179</v>
      </c>
      <c r="H251" s="176">
        <v>71</v>
      </c>
      <c r="I251" s="176">
        <f t="shared" si="17"/>
        <v>21.666666666666668</v>
      </c>
      <c r="J251" s="164">
        <v>79.7</v>
      </c>
      <c r="K251" s="176">
        <f t="shared" si="19"/>
        <v>26.5</v>
      </c>
      <c r="L251" s="164">
        <v>9.4</v>
      </c>
      <c r="M251" s="190">
        <v>8.34</v>
      </c>
      <c r="N251" s="190"/>
      <c r="O251" s="175">
        <v>392.6</v>
      </c>
      <c r="P251" s="175"/>
      <c r="Q251" s="176">
        <v>6.3</v>
      </c>
      <c r="R251" s="164" t="s">
        <v>54</v>
      </c>
      <c r="S251" s="176"/>
      <c r="T251" s="178"/>
      <c r="U251" s="179">
        <v>46.2</v>
      </c>
    </row>
    <row r="252" spans="1:21" x14ac:dyDescent="0.25">
      <c r="A252" s="174">
        <v>42869</v>
      </c>
      <c r="B252" s="164">
        <v>1300</v>
      </c>
      <c r="C252" s="121">
        <f t="shared" si="18"/>
        <v>134</v>
      </c>
      <c r="D252" s="224" t="s">
        <v>177</v>
      </c>
      <c r="E252" s="164">
        <v>1500</v>
      </c>
      <c r="F252" s="164">
        <v>1547</v>
      </c>
      <c r="G252" s="174" t="s">
        <v>202</v>
      </c>
      <c r="H252" s="176">
        <v>69.8</v>
      </c>
      <c r="I252" s="176">
        <f t="shared" si="17"/>
        <v>20.999999999999996</v>
      </c>
      <c r="J252" s="164">
        <v>79.8</v>
      </c>
      <c r="K252" s="176">
        <f t="shared" si="19"/>
        <v>26.555555555555554</v>
      </c>
      <c r="L252" s="164">
        <v>8.6999999999999993</v>
      </c>
      <c r="M252" s="190">
        <v>8.19</v>
      </c>
      <c r="N252" s="190"/>
      <c r="O252" s="175">
        <v>404.3</v>
      </c>
      <c r="P252" s="175"/>
      <c r="Q252" s="176">
        <v>2</v>
      </c>
      <c r="R252" s="164" t="s">
        <v>68</v>
      </c>
      <c r="S252" s="176"/>
      <c r="T252" s="178"/>
      <c r="U252" s="179">
        <v>48.3</v>
      </c>
    </row>
    <row r="253" spans="1:21" x14ac:dyDescent="0.25">
      <c r="A253" s="174">
        <v>42869</v>
      </c>
      <c r="B253" s="164">
        <v>1312</v>
      </c>
      <c r="C253" s="121">
        <f t="shared" si="18"/>
        <v>134</v>
      </c>
      <c r="D253" s="224" t="s">
        <v>178</v>
      </c>
      <c r="E253" s="164">
        <v>1500</v>
      </c>
      <c r="F253" s="164">
        <v>1547</v>
      </c>
      <c r="G253" s="174" t="s">
        <v>202</v>
      </c>
      <c r="H253" s="176">
        <v>69.7</v>
      </c>
      <c r="I253" s="176">
        <f t="shared" si="17"/>
        <v>20.944444444444446</v>
      </c>
      <c r="J253" s="164">
        <v>79.5</v>
      </c>
      <c r="K253" s="176">
        <f t="shared" si="19"/>
        <v>26.388888888888889</v>
      </c>
      <c r="L253" s="164">
        <v>8.6999999999999993</v>
      </c>
      <c r="M253" s="190">
        <v>8.2100000000000009</v>
      </c>
      <c r="N253" s="190"/>
      <c r="O253" s="175">
        <v>353.6</v>
      </c>
      <c r="P253" s="175"/>
      <c r="Q253" s="176">
        <v>6.2</v>
      </c>
      <c r="R253" s="164" t="s">
        <v>56</v>
      </c>
      <c r="S253" s="176"/>
      <c r="T253" s="178"/>
      <c r="U253" s="179">
        <v>48.3</v>
      </c>
    </row>
    <row r="254" spans="1:21" x14ac:dyDescent="0.25">
      <c r="A254" s="174">
        <v>42869</v>
      </c>
      <c r="B254" s="164">
        <v>1405</v>
      </c>
      <c r="C254" s="121">
        <f t="shared" si="18"/>
        <v>134</v>
      </c>
      <c r="D254" s="224"/>
      <c r="E254" s="164"/>
      <c r="F254" s="164"/>
      <c r="G254" s="174" t="s">
        <v>19</v>
      </c>
      <c r="H254" s="176">
        <v>71.2</v>
      </c>
      <c r="I254" s="176">
        <f t="shared" si="17"/>
        <v>21.777777777777779</v>
      </c>
      <c r="J254" s="164">
        <v>77.599999999999994</v>
      </c>
      <c r="K254" s="176">
        <f t="shared" si="19"/>
        <v>25.333333333333329</v>
      </c>
      <c r="L254" s="164">
        <v>8.6999999999999993</v>
      </c>
      <c r="M254" s="190">
        <v>8.1199999999999992</v>
      </c>
      <c r="N254" s="190"/>
      <c r="O254" s="175">
        <v>409.5</v>
      </c>
      <c r="P254" s="175"/>
      <c r="Q254" s="176"/>
      <c r="R254" s="164" t="s">
        <v>273</v>
      </c>
      <c r="S254" s="176"/>
      <c r="T254" s="178"/>
      <c r="U254" s="179">
        <f t="shared" ref="U254:U271" si="20">IF(G254="Otter Island, south fork",49,0)</f>
        <v>49</v>
      </c>
    </row>
    <row r="255" spans="1:21" x14ac:dyDescent="0.25">
      <c r="A255" s="174">
        <v>42869</v>
      </c>
      <c r="B255" s="164">
        <v>1733</v>
      </c>
      <c r="C255" s="121">
        <f t="shared" si="18"/>
        <v>134</v>
      </c>
      <c r="D255" s="224"/>
      <c r="E255" s="164"/>
      <c r="F255" s="164"/>
      <c r="G255" s="174" t="s">
        <v>19</v>
      </c>
      <c r="H255" s="176">
        <v>70.3</v>
      </c>
      <c r="I255" s="176">
        <f t="shared" si="17"/>
        <v>21.277777777777775</v>
      </c>
      <c r="J255" s="164">
        <v>76.900000000000006</v>
      </c>
      <c r="K255" s="176">
        <f t="shared" si="19"/>
        <v>24.944444444444446</v>
      </c>
      <c r="L255" s="164">
        <v>8.1999999999999993</v>
      </c>
      <c r="M255" s="190">
        <v>8.18</v>
      </c>
      <c r="N255" s="190"/>
      <c r="O255" s="175">
        <v>404.3</v>
      </c>
      <c r="P255" s="175"/>
      <c r="Q255" s="176"/>
      <c r="R255" s="164" t="s">
        <v>273</v>
      </c>
      <c r="S255" s="176"/>
      <c r="T255" s="178"/>
      <c r="U255" s="179">
        <f t="shared" si="20"/>
        <v>49</v>
      </c>
    </row>
    <row r="256" spans="1:21" x14ac:dyDescent="0.25">
      <c r="A256" s="174">
        <v>42870</v>
      </c>
      <c r="B256" s="164">
        <v>703</v>
      </c>
      <c r="C256" s="121">
        <f t="shared" si="18"/>
        <v>135</v>
      </c>
      <c r="D256" s="224"/>
      <c r="E256" s="164"/>
      <c r="F256" s="164"/>
      <c r="G256" s="174" t="s">
        <v>19</v>
      </c>
      <c r="H256" s="176">
        <v>64.7</v>
      </c>
      <c r="I256" s="176">
        <f t="shared" si="17"/>
        <v>18.166666666666668</v>
      </c>
      <c r="J256" s="164">
        <v>53</v>
      </c>
      <c r="K256" s="176">
        <f t="shared" si="19"/>
        <v>11.666666666666666</v>
      </c>
      <c r="L256" s="164">
        <v>9.5</v>
      </c>
      <c r="M256" s="190">
        <v>8.2100000000000009</v>
      </c>
      <c r="N256" s="190"/>
      <c r="O256" s="175">
        <v>408.2</v>
      </c>
      <c r="P256" s="175"/>
      <c r="Q256" s="176"/>
      <c r="R256" s="164" t="s">
        <v>115</v>
      </c>
      <c r="S256" s="176"/>
      <c r="T256" s="178"/>
      <c r="U256" s="179">
        <f t="shared" si="20"/>
        <v>49</v>
      </c>
    </row>
    <row r="257" spans="1:21" x14ac:dyDescent="0.25">
      <c r="A257" s="174">
        <v>42870</v>
      </c>
      <c r="B257" s="164">
        <v>1750</v>
      </c>
      <c r="C257" s="121">
        <f t="shared" si="18"/>
        <v>135</v>
      </c>
      <c r="D257" s="224"/>
      <c r="E257" s="164"/>
      <c r="F257" s="164"/>
      <c r="G257" s="174" t="s">
        <v>19</v>
      </c>
      <c r="H257" s="176">
        <v>67.5</v>
      </c>
      <c r="I257" s="176">
        <f t="shared" si="17"/>
        <v>19.722222222222221</v>
      </c>
      <c r="J257" s="164">
        <v>70.3</v>
      </c>
      <c r="K257" s="176">
        <f t="shared" si="19"/>
        <v>21.277777777777775</v>
      </c>
      <c r="L257" s="164">
        <v>8.8000000000000007</v>
      </c>
      <c r="M257" s="190">
        <v>8.39</v>
      </c>
      <c r="N257" s="190"/>
      <c r="O257" s="175">
        <v>410.8</v>
      </c>
      <c r="P257" s="175"/>
      <c r="Q257" s="176"/>
      <c r="R257" s="164" t="s">
        <v>245</v>
      </c>
      <c r="S257" s="176"/>
      <c r="T257" s="178"/>
      <c r="U257" s="179">
        <f t="shared" si="20"/>
        <v>49</v>
      </c>
    </row>
    <row r="258" spans="1:21" x14ac:dyDescent="0.25">
      <c r="A258" s="174">
        <v>42871</v>
      </c>
      <c r="B258" s="164">
        <v>712</v>
      </c>
      <c r="C258" s="121">
        <f t="shared" si="18"/>
        <v>136</v>
      </c>
      <c r="D258" s="224"/>
      <c r="E258" s="164"/>
      <c r="F258" s="164"/>
      <c r="G258" s="174" t="s">
        <v>19</v>
      </c>
      <c r="H258" s="176">
        <v>64.2</v>
      </c>
      <c r="I258" s="176">
        <f t="shared" si="17"/>
        <v>17.888888888888889</v>
      </c>
      <c r="J258" s="164">
        <v>54.5</v>
      </c>
      <c r="K258" s="176">
        <f t="shared" si="19"/>
        <v>12.5</v>
      </c>
      <c r="L258" s="164">
        <v>7.7</v>
      </c>
      <c r="M258" s="190">
        <v>8.25</v>
      </c>
      <c r="N258" s="190"/>
      <c r="O258" s="175">
        <v>408.2</v>
      </c>
      <c r="P258" s="175"/>
      <c r="Q258" s="176"/>
      <c r="R258" s="164" t="s">
        <v>245</v>
      </c>
      <c r="S258" s="176"/>
      <c r="T258" s="178"/>
      <c r="U258" s="179">
        <f t="shared" si="20"/>
        <v>49</v>
      </c>
    </row>
    <row r="259" spans="1:21" x14ac:dyDescent="0.25">
      <c r="A259" s="174">
        <v>42871</v>
      </c>
      <c r="B259" s="164">
        <v>1545</v>
      </c>
      <c r="C259" s="121">
        <f t="shared" si="18"/>
        <v>136</v>
      </c>
      <c r="D259" s="224"/>
      <c r="E259" s="164"/>
      <c r="F259" s="164"/>
      <c r="G259" s="174" t="s">
        <v>19</v>
      </c>
      <c r="H259" s="176">
        <v>66</v>
      </c>
      <c r="I259" s="176">
        <f t="shared" si="17"/>
        <v>18.888888888888889</v>
      </c>
      <c r="J259" s="164">
        <v>74.3</v>
      </c>
      <c r="K259" s="176">
        <f t="shared" si="19"/>
        <v>23.499999999999996</v>
      </c>
      <c r="L259" s="164">
        <v>8.5</v>
      </c>
      <c r="M259" s="190">
        <v>8.3000000000000007</v>
      </c>
      <c r="N259" s="190"/>
      <c r="O259" s="175">
        <v>414.7</v>
      </c>
      <c r="P259" s="175"/>
      <c r="Q259" s="176"/>
      <c r="R259" s="164" t="s">
        <v>70</v>
      </c>
      <c r="S259" s="176"/>
      <c r="T259" s="178"/>
      <c r="U259" s="179">
        <f t="shared" si="20"/>
        <v>49</v>
      </c>
    </row>
    <row r="260" spans="1:21" x14ac:dyDescent="0.25">
      <c r="A260" s="174">
        <v>42872</v>
      </c>
      <c r="B260" s="164">
        <v>715</v>
      </c>
      <c r="C260" s="121">
        <f t="shared" si="18"/>
        <v>137</v>
      </c>
      <c r="D260" s="224"/>
      <c r="E260" s="164"/>
      <c r="F260" s="164"/>
      <c r="G260" s="174" t="s">
        <v>19</v>
      </c>
      <c r="H260" s="176">
        <v>62.1</v>
      </c>
      <c r="I260" s="176">
        <f t="shared" si="17"/>
        <v>16.722222222222221</v>
      </c>
      <c r="J260" s="164">
        <v>55.6</v>
      </c>
      <c r="K260" s="176">
        <f t="shared" si="19"/>
        <v>13.111111111111111</v>
      </c>
      <c r="L260" s="164">
        <v>9.1</v>
      </c>
      <c r="M260" s="190">
        <v>8.16</v>
      </c>
      <c r="N260" s="190"/>
      <c r="O260" s="175">
        <v>412.1</v>
      </c>
      <c r="P260" s="175"/>
      <c r="Q260" s="176"/>
      <c r="R260" s="164" t="s">
        <v>276</v>
      </c>
      <c r="S260" s="176"/>
      <c r="T260" s="178"/>
      <c r="U260" s="179">
        <f t="shared" si="20"/>
        <v>49</v>
      </c>
    </row>
    <row r="261" spans="1:21" x14ac:dyDescent="0.25">
      <c r="A261" s="174">
        <v>42872</v>
      </c>
      <c r="B261" s="164">
        <v>1536</v>
      </c>
      <c r="C261" s="121">
        <f t="shared" si="18"/>
        <v>137</v>
      </c>
      <c r="D261" s="224"/>
      <c r="E261" s="164"/>
      <c r="F261" s="164"/>
      <c r="G261" s="174" t="s">
        <v>19</v>
      </c>
      <c r="H261" s="176">
        <v>66.599999999999994</v>
      </c>
      <c r="I261" s="176">
        <f t="shared" si="17"/>
        <v>19.222222222222218</v>
      </c>
      <c r="J261" s="164">
        <v>70.400000000000006</v>
      </c>
      <c r="K261" s="176">
        <f t="shared" si="19"/>
        <v>21.333333333333336</v>
      </c>
      <c r="L261" s="164">
        <v>8.4</v>
      </c>
      <c r="M261" s="190">
        <v>8.18</v>
      </c>
      <c r="N261" s="190"/>
      <c r="O261" s="175">
        <v>409.5</v>
      </c>
      <c r="P261" s="175"/>
      <c r="Q261" s="176"/>
      <c r="R261" s="164" t="s">
        <v>277</v>
      </c>
      <c r="S261" s="176"/>
      <c r="T261" s="178"/>
      <c r="U261" s="179">
        <f t="shared" si="20"/>
        <v>49</v>
      </c>
    </row>
    <row r="262" spans="1:21" x14ac:dyDescent="0.25">
      <c r="A262" s="174">
        <v>42873</v>
      </c>
      <c r="B262" s="164">
        <v>707</v>
      </c>
      <c r="C262" s="121">
        <f t="shared" si="18"/>
        <v>138</v>
      </c>
      <c r="D262" s="224"/>
      <c r="E262" s="164"/>
      <c r="F262" s="164"/>
      <c r="G262" s="174" t="s">
        <v>19</v>
      </c>
      <c r="H262" s="176">
        <v>60.1</v>
      </c>
      <c r="I262" s="176">
        <f t="shared" si="17"/>
        <v>15.611111111111111</v>
      </c>
      <c r="J262" s="164">
        <v>47.7</v>
      </c>
      <c r="K262" s="176">
        <f t="shared" si="19"/>
        <v>8.7222222222222232</v>
      </c>
      <c r="L262" s="164">
        <v>10.4</v>
      </c>
      <c r="M262" s="190">
        <v>8.1</v>
      </c>
      <c r="N262" s="190"/>
      <c r="O262" s="175">
        <v>414.7</v>
      </c>
      <c r="P262" s="175"/>
      <c r="Q262" s="176"/>
      <c r="R262" s="164" t="s">
        <v>278</v>
      </c>
      <c r="S262" s="176"/>
      <c r="T262" s="178"/>
      <c r="U262" s="179">
        <f t="shared" si="20"/>
        <v>49</v>
      </c>
    </row>
    <row r="263" spans="1:21" x14ac:dyDescent="0.25">
      <c r="A263" s="174">
        <v>42873</v>
      </c>
      <c r="B263" s="164">
        <v>1332</v>
      </c>
      <c r="C263" s="121">
        <f t="shared" si="18"/>
        <v>138</v>
      </c>
      <c r="D263" s="224"/>
      <c r="E263" s="164"/>
      <c r="F263" s="164"/>
      <c r="G263" s="174" t="s">
        <v>19</v>
      </c>
      <c r="H263" s="176">
        <v>65.400000000000006</v>
      </c>
      <c r="I263" s="176">
        <f t="shared" si="17"/>
        <v>18.555555555555557</v>
      </c>
      <c r="J263" s="164">
        <v>73.5</v>
      </c>
      <c r="K263" s="176">
        <f t="shared" si="19"/>
        <v>23.055555555555554</v>
      </c>
      <c r="L263" s="164">
        <v>8.9</v>
      </c>
      <c r="M263" s="190">
        <v>8.16</v>
      </c>
      <c r="N263" s="190"/>
      <c r="O263" s="175">
        <v>417.3</v>
      </c>
      <c r="P263" s="175"/>
      <c r="Q263" s="176"/>
      <c r="R263" s="164" t="s">
        <v>278</v>
      </c>
      <c r="S263" s="176"/>
      <c r="T263" s="178"/>
      <c r="U263" s="179">
        <f t="shared" si="20"/>
        <v>49</v>
      </c>
    </row>
    <row r="264" spans="1:21" x14ac:dyDescent="0.25">
      <c r="A264" s="174">
        <v>42874</v>
      </c>
      <c r="B264" s="164">
        <v>740</v>
      </c>
      <c r="C264" s="121">
        <f t="shared" si="18"/>
        <v>139</v>
      </c>
      <c r="D264" s="224"/>
      <c r="E264" s="164"/>
      <c r="F264" s="164"/>
      <c r="G264" s="174" t="s">
        <v>19</v>
      </c>
      <c r="H264" s="176">
        <v>60.2</v>
      </c>
      <c r="I264" s="176">
        <f t="shared" si="17"/>
        <v>15.666666666666668</v>
      </c>
      <c r="J264" s="164">
        <v>54.2</v>
      </c>
      <c r="K264" s="176">
        <f t="shared" si="19"/>
        <v>12.333333333333334</v>
      </c>
      <c r="L264" s="164">
        <v>8.5</v>
      </c>
      <c r="M264" s="190">
        <v>7.97</v>
      </c>
      <c r="N264" s="190"/>
      <c r="O264" s="175">
        <v>396.5</v>
      </c>
      <c r="P264" s="175"/>
      <c r="Q264" s="176"/>
      <c r="R264" s="164" t="s">
        <v>144</v>
      </c>
      <c r="S264" s="176"/>
      <c r="T264" s="178"/>
      <c r="U264" s="179">
        <f t="shared" si="20"/>
        <v>49</v>
      </c>
    </row>
    <row r="265" spans="1:21" x14ac:dyDescent="0.25">
      <c r="A265" s="174">
        <v>42874</v>
      </c>
      <c r="B265" s="164">
        <v>1300</v>
      </c>
      <c r="C265" s="121">
        <f t="shared" si="18"/>
        <v>139</v>
      </c>
      <c r="D265" s="224"/>
      <c r="E265" s="164"/>
      <c r="F265" s="164"/>
      <c r="G265" s="174" t="s">
        <v>19</v>
      </c>
      <c r="H265" s="176">
        <v>66.8</v>
      </c>
      <c r="I265" s="176">
        <f t="shared" si="17"/>
        <v>19.333333333333332</v>
      </c>
      <c r="J265" s="164">
        <v>73.900000000000006</v>
      </c>
      <c r="K265" s="176">
        <f t="shared" si="19"/>
        <v>23.277777777777782</v>
      </c>
      <c r="L265" s="164">
        <v>9.6</v>
      </c>
      <c r="M265" s="164">
        <v>8.1199999999999992</v>
      </c>
      <c r="N265" s="164"/>
      <c r="O265" s="175">
        <v>417.3</v>
      </c>
      <c r="P265" s="175"/>
      <c r="Q265" s="176"/>
      <c r="R265" s="164" t="s">
        <v>279</v>
      </c>
      <c r="S265" s="176"/>
      <c r="T265" s="178"/>
      <c r="U265" s="179">
        <f t="shared" si="20"/>
        <v>49</v>
      </c>
    </row>
    <row r="266" spans="1:21" x14ac:dyDescent="0.25">
      <c r="A266" s="174">
        <v>42874</v>
      </c>
      <c r="B266" s="164">
        <v>1700</v>
      </c>
      <c r="C266" s="121">
        <f t="shared" si="18"/>
        <v>139</v>
      </c>
      <c r="D266" s="224"/>
      <c r="E266" s="164"/>
      <c r="F266" s="164"/>
      <c r="G266" s="174" t="s">
        <v>19</v>
      </c>
      <c r="H266" s="176">
        <v>69.900000000000006</v>
      </c>
      <c r="I266" s="176">
        <f t="shared" si="17"/>
        <v>21.055555555555557</v>
      </c>
      <c r="J266" s="164">
        <v>77.8</v>
      </c>
      <c r="K266" s="176">
        <f t="shared" si="19"/>
        <v>25.444444444444443</v>
      </c>
      <c r="L266" s="164">
        <v>9.4</v>
      </c>
      <c r="M266" s="190">
        <v>8.11</v>
      </c>
      <c r="N266" s="190"/>
      <c r="O266" s="175">
        <v>409.5</v>
      </c>
      <c r="P266" s="175"/>
      <c r="Q266" s="176"/>
      <c r="R266" s="164" t="s">
        <v>279</v>
      </c>
      <c r="S266" s="176"/>
      <c r="T266" s="178"/>
      <c r="U266" s="179">
        <f t="shared" si="20"/>
        <v>49</v>
      </c>
    </row>
    <row r="267" spans="1:21" x14ac:dyDescent="0.25">
      <c r="A267" s="174">
        <v>42875</v>
      </c>
      <c r="B267" s="164">
        <v>650</v>
      </c>
      <c r="C267" s="121">
        <f t="shared" si="18"/>
        <v>140</v>
      </c>
      <c r="D267" s="224"/>
      <c r="E267" s="164"/>
      <c r="F267" s="164"/>
      <c r="G267" s="174" t="s">
        <v>19</v>
      </c>
      <c r="H267" s="176">
        <v>63.7</v>
      </c>
      <c r="I267" s="176">
        <f t="shared" si="17"/>
        <v>17.611111111111111</v>
      </c>
      <c r="J267" s="164">
        <v>55.6</v>
      </c>
      <c r="K267" s="176">
        <f t="shared" si="19"/>
        <v>13.111111111111111</v>
      </c>
      <c r="L267" s="164">
        <v>8.5</v>
      </c>
      <c r="M267" s="190">
        <v>8.2100000000000009</v>
      </c>
      <c r="N267" s="190"/>
      <c r="O267" s="175">
        <v>405.6</v>
      </c>
      <c r="P267" s="175"/>
      <c r="Q267" s="176"/>
      <c r="R267" s="164" t="s">
        <v>280</v>
      </c>
      <c r="S267" s="176"/>
      <c r="T267" s="178"/>
      <c r="U267" s="179">
        <f t="shared" si="20"/>
        <v>49</v>
      </c>
    </row>
    <row r="268" spans="1:21" x14ac:dyDescent="0.25">
      <c r="A268" s="174">
        <v>42875</v>
      </c>
      <c r="B268" s="164">
        <v>1510</v>
      </c>
      <c r="C268" s="121">
        <f t="shared" si="18"/>
        <v>140</v>
      </c>
      <c r="D268" s="224"/>
      <c r="E268" s="164"/>
      <c r="F268" s="164"/>
      <c r="G268" s="174" t="s">
        <v>19</v>
      </c>
      <c r="H268" s="176">
        <v>72.8</v>
      </c>
      <c r="I268" s="176">
        <f t="shared" si="17"/>
        <v>22.666666666666664</v>
      </c>
      <c r="J268" s="164">
        <v>87.5</v>
      </c>
      <c r="K268" s="176">
        <f t="shared" si="19"/>
        <v>30.833333333333332</v>
      </c>
      <c r="L268" s="164">
        <v>8.4</v>
      </c>
      <c r="M268" s="190">
        <v>8.08</v>
      </c>
      <c r="N268" s="190"/>
      <c r="O268" s="175">
        <v>409.5</v>
      </c>
      <c r="P268" s="175"/>
      <c r="Q268" s="176"/>
      <c r="R268" s="164" t="s">
        <v>281</v>
      </c>
      <c r="S268" s="176"/>
      <c r="T268" s="178"/>
      <c r="U268" s="179">
        <f t="shared" si="20"/>
        <v>49</v>
      </c>
    </row>
    <row r="269" spans="1:21" x14ac:dyDescent="0.25">
      <c r="A269" s="174">
        <v>42875</v>
      </c>
      <c r="B269" s="164">
        <v>1821</v>
      </c>
      <c r="C269" s="121">
        <f t="shared" si="18"/>
        <v>140</v>
      </c>
      <c r="D269" s="224"/>
      <c r="E269" s="164"/>
      <c r="F269" s="164"/>
      <c r="G269" s="174" t="s">
        <v>19</v>
      </c>
      <c r="H269" s="176">
        <v>71.3</v>
      </c>
      <c r="I269" s="176">
        <f t="shared" si="17"/>
        <v>21.833333333333332</v>
      </c>
      <c r="J269" s="164">
        <v>82.5</v>
      </c>
      <c r="K269" s="176">
        <f t="shared" si="19"/>
        <v>28.055555555555554</v>
      </c>
      <c r="L269" s="164">
        <v>8.8000000000000007</v>
      </c>
      <c r="M269" s="190">
        <v>8.15</v>
      </c>
      <c r="N269" s="190"/>
      <c r="O269" s="175">
        <v>412.1</v>
      </c>
      <c r="P269" s="175"/>
      <c r="Q269" s="176"/>
      <c r="R269" s="164" t="s">
        <v>282</v>
      </c>
      <c r="S269" s="176"/>
      <c r="T269" s="178"/>
      <c r="U269" s="179">
        <f t="shared" si="20"/>
        <v>49</v>
      </c>
    </row>
    <row r="270" spans="1:21" x14ac:dyDescent="0.25">
      <c r="A270" s="174">
        <v>42876</v>
      </c>
      <c r="B270" s="164">
        <v>739</v>
      </c>
      <c r="C270" s="121">
        <f t="shared" si="18"/>
        <v>141</v>
      </c>
      <c r="D270" s="224"/>
      <c r="E270" s="164"/>
      <c r="F270" s="164"/>
      <c r="G270" s="174" t="s">
        <v>19</v>
      </c>
      <c r="H270" s="176">
        <v>66.8</v>
      </c>
      <c r="I270" s="176">
        <f t="shared" si="17"/>
        <v>19.333333333333332</v>
      </c>
      <c r="J270" s="164">
        <v>64.8</v>
      </c>
      <c r="K270" s="176">
        <f t="shared" si="19"/>
        <v>18.222222222222221</v>
      </c>
      <c r="L270" s="164">
        <v>8.6999999999999993</v>
      </c>
      <c r="M270" s="190">
        <v>8.1199999999999992</v>
      </c>
      <c r="N270" s="190"/>
      <c r="O270" s="175">
        <v>405.6</v>
      </c>
      <c r="P270" s="175"/>
      <c r="Q270" s="176"/>
      <c r="R270" s="164" t="s">
        <v>283</v>
      </c>
      <c r="S270" s="176"/>
      <c r="T270" s="178"/>
      <c r="U270" s="179">
        <f t="shared" si="20"/>
        <v>49</v>
      </c>
    </row>
    <row r="271" spans="1:21" x14ac:dyDescent="0.25">
      <c r="A271" s="174">
        <v>42876</v>
      </c>
      <c r="B271" s="164">
        <v>1314</v>
      </c>
      <c r="C271" s="121">
        <f t="shared" si="18"/>
        <v>141</v>
      </c>
      <c r="D271" s="224"/>
      <c r="E271" s="164"/>
      <c r="F271" s="164"/>
      <c r="G271" s="174" t="s">
        <v>19</v>
      </c>
      <c r="H271" s="176">
        <v>76.8</v>
      </c>
      <c r="I271" s="176">
        <f t="shared" si="17"/>
        <v>24.888888888888886</v>
      </c>
      <c r="J271" s="164">
        <v>90</v>
      </c>
      <c r="K271" s="176">
        <f t="shared" si="19"/>
        <v>32.222222222222221</v>
      </c>
      <c r="L271" s="164">
        <v>8.8000000000000007</v>
      </c>
      <c r="M271" s="190">
        <v>8.08</v>
      </c>
      <c r="N271" s="190"/>
      <c r="O271" s="175">
        <v>409.5</v>
      </c>
      <c r="P271" s="175"/>
      <c r="Q271" s="176"/>
      <c r="R271" s="164" t="s">
        <v>70</v>
      </c>
      <c r="S271" s="176"/>
      <c r="T271" s="178"/>
      <c r="U271" s="179">
        <f t="shared" si="20"/>
        <v>49</v>
      </c>
    </row>
    <row r="272" spans="1:21" x14ac:dyDescent="0.25">
      <c r="A272" s="174">
        <v>42876</v>
      </c>
      <c r="B272" s="164">
        <v>1525</v>
      </c>
      <c r="C272" s="121">
        <f t="shared" si="18"/>
        <v>141</v>
      </c>
      <c r="D272" s="224" t="s">
        <v>203</v>
      </c>
      <c r="E272" s="164">
        <v>1700</v>
      </c>
      <c r="F272" s="164">
        <v>1655</v>
      </c>
      <c r="G272" s="174" t="s">
        <v>200</v>
      </c>
      <c r="H272" s="176">
        <v>77.7</v>
      </c>
      <c r="I272" s="176">
        <f t="shared" ref="I272:I335" si="21">CONVERT(H272,"F","C")</f>
        <v>25.388888888888889</v>
      </c>
      <c r="J272" s="164">
        <v>95.5</v>
      </c>
      <c r="K272" s="176">
        <f t="shared" si="19"/>
        <v>35.277777777777779</v>
      </c>
      <c r="L272" s="164">
        <v>8.8000000000000007</v>
      </c>
      <c r="M272" s="190">
        <v>8.1199999999999992</v>
      </c>
      <c r="N272" s="190"/>
      <c r="O272" s="175">
        <v>383.5</v>
      </c>
      <c r="P272" s="175"/>
      <c r="Q272" s="176">
        <v>1</v>
      </c>
      <c r="R272" s="164" t="s">
        <v>75</v>
      </c>
      <c r="S272" s="176"/>
      <c r="T272" s="178"/>
      <c r="U272" s="179">
        <v>44</v>
      </c>
    </row>
    <row r="273" spans="1:21" x14ac:dyDescent="0.25">
      <c r="A273" s="174">
        <v>42876</v>
      </c>
      <c r="B273" s="164">
        <v>1546</v>
      </c>
      <c r="C273" s="121">
        <f t="shared" ref="C273:C336" si="22">A273-DATE(YEAR(A273),1,0)</f>
        <v>141</v>
      </c>
      <c r="D273" s="224" t="s">
        <v>204</v>
      </c>
      <c r="E273" s="164">
        <v>1700</v>
      </c>
      <c r="F273" s="164">
        <v>1655</v>
      </c>
      <c r="G273" s="174" t="s">
        <v>179</v>
      </c>
      <c r="H273" s="176">
        <v>77.3</v>
      </c>
      <c r="I273" s="176">
        <f t="shared" si="21"/>
        <v>25.166666666666664</v>
      </c>
      <c r="J273" s="164">
        <v>96.2</v>
      </c>
      <c r="K273" s="176">
        <f t="shared" ref="K273:K336" si="23">CONVERT(J273,"F","C")</f>
        <v>35.666666666666664</v>
      </c>
      <c r="L273" s="164">
        <v>9.5</v>
      </c>
      <c r="M273" s="190">
        <v>8.2100000000000009</v>
      </c>
      <c r="N273" s="190"/>
      <c r="O273" s="175">
        <v>378.3</v>
      </c>
      <c r="P273" s="175"/>
      <c r="Q273" s="176">
        <v>2</v>
      </c>
      <c r="R273" s="164" t="s">
        <v>69</v>
      </c>
      <c r="S273" s="176"/>
      <c r="T273" s="178"/>
      <c r="U273" s="179">
        <v>46.2</v>
      </c>
    </row>
    <row r="274" spans="1:21" x14ac:dyDescent="0.25">
      <c r="A274" s="174">
        <v>42876</v>
      </c>
      <c r="B274" s="164">
        <v>1601</v>
      </c>
      <c r="C274" s="121">
        <f t="shared" si="22"/>
        <v>141</v>
      </c>
      <c r="D274" s="224" t="s">
        <v>205</v>
      </c>
      <c r="E274" s="164">
        <v>1700</v>
      </c>
      <c r="F274" s="164">
        <v>1655</v>
      </c>
      <c r="G274" s="174" t="s">
        <v>201</v>
      </c>
      <c r="H274" s="176">
        <v>74.5</v>
      </c>
      <c r="I274" s="176">
        <f t="shared" si="21"/>
        <v>23.611111111111111</v>
      </c>
      <c r="J274" s="164">
        <v>96</v>
      </c>
      <c r="K274" s="176">
        <f t="shared" si="23"/>
        <v>35.555555555555557</v>
      </c>
      <c r="L274" s="164">
        <v>8.6999999999999993</v>
      </c>
      <c r="M274" s="190">
        <v>7.36</v>
      </c>
      <c r="N274" s="190"/>
      <c r="O274" s="175">
        <v>440.7</v>
      </c>
      <c r="P274" s="175"/>
      <c r="Q274" s="176">
        <v>9.8000000000000007</v>
      </c>
      <c r="R274" s="164" t="s">
        <v>51</v>
      </c>
      <c r="S274" s="176"/>
      <c r="T274" s="178"/>
      <c r="U274" s="179">
        <f>IF(G274="Otter Island, south fork",49,0)</f>
        <v>0</v>
      </c>
    </row>
    <row r="275" spans="1:21" x14ac:dyDescent="0.25">
      <c r="A275" s="174">
        <v>42876</v>
      </c>
      <c r="B275" s="164">
        <v>1610</v>
      </c>
      <c r="C275" s="121">
        <f t="shared" si="22"/>
        <v>141</v>
      </c>
      <c r="D275" s="224" t="s">
        <v>206</v>
      </c>
      <c r="E275" s="164">
        <v>1700</v>
      </c>
      <c r="F275" s="164">
        <v>1655</v>
      </c>
      <c r="G275" s="174" t="s">
        <v>85</v>
      </c>
      <c r="H275" s="176">
        <v>76</v>
      </c>
      <c r="I275" s="176">
        <f t="shared" si="21"/>
        <v>24.444444444444443</v>
      </c>
      <c r="J275" s="164">
        <v>95.7</v>
      </c>
      <c r="K275" s="176">
        <f t="shared" si="23"/>
        <v>35.388888888888893</v>
      </c>
      <c r="L275" s="164">
        <v>8.6</v>
      </c>
      <c r="M275" s="190">
        <v>8.24</v>
      </c>
      <c r="N275" s="190"/>
      <c r="O275" s="175">
        <v>409.5</v>
      </c>
      <c r="P275" s="175"/>
      <c r="Q275" s="176">
        <v>2</v>
      </c>
      <c r="R275" s="164" t="s">
        <v>70</v>
      </c>
      <c r="S275" s="176"/>
      <c r="T275" s="178"/>
      <c r="U275" s="179">
        <v>47</v>
      </c>
    </row>
    <row r="276" spans="1:21" x14ac:dyDescent="0.25">
      <c r="A276" s="174">
        <v>42876</v>
      </c>
      <c r="B276" s="164">
        <v>1625</v>
      </c>
      <c r="C276" s="121">
        <f t="shared" si="22"/>
        <v>141</v>
      </c>
      <c r="D276" s="224" t="s">
        <v>207</v>
      </c>
      <c r="E276" s="164">
        <v>1700</v>
      </c>
      <c r="F276" s="164">
        <v>1655</v>
      </c>
      <c r="G276" s="174" t="s">
        <v>202</v>
      </c>
      <c r="H276" s="176">
        <v>74.7</v>
      </c>
      <c r="I276" s="176">
        <f t="shared" si="21"/>
        <v>23.722222222222225</v>
      </c>
      <c r="J276" s="164">
        <v>95.4</v>
      </c>
      <c r="K276" s="176">
        <f t="shared" si="23"/>
        <v>35.222222222222221</v>
      </c>
      <c r="L276" s="164">
        <v>9.1999999999999993</v>
      </c>
      <c r="M276" s="190">
        <v>8.1199999999999992</v>
      </c>
      <c r="N276" s="190"/>
      <c r="O276" s="175">
        <v>405.6</v>
      </c>
      <c r="P276" s="175"/>
      <c r="Q276" s="176">
        <v>2</v>
      </c>
      <c r="R276" s="164" t="s">
        <v>71</v>
      </c>
      <c r="S276" s="176"/>
      <c r="T276" s="178"/>
      <c r="U276" s="179">
        <v>48.3</v>
      </c>
    </row>
    <row r="277" spans="1:21" x14ac:dyDescent="0.25">
      <c r="A277" s="174">
        <v>42876</v>
      </c>
      <c r="B277" s="164">
        <v>1647</v>
      </c>
      <c r="C277" s="121">
        <f t="shared" si="22"/>
        <v>141</v>
      </c>
      <c r="D277" s="224" t="s">
        <v>208</v>
      </c>
      <c r="E277" s="164">
        <v>1700</v>
      </c>
      <c r="F277" s="164">
        <v>1655</v>
      </c>
      <c r="G277" s="174" t="s">
        <v>19</v>
      </c>
      <c r="H277" s="176">
        <v>74</v>
      </c>
      <c r="I277" s="176">
        <f t="shared" si="21"/>
        <v>23.333333333333332</v>
      </c>
      <c r="J277" s="164">
        <v>96.2</v>
      </c>
      <c r="K277" s="176">
        <f t="shared" si="23"/>
        <v>35.666666666666664</v>
      </c>
      <c r="L277" s="164">
        <v>9.9</v>
      </c>
      <c r="M277" s="190">
        <v>8.1</v>
      </c>
      <c r="N277" s="190"/>
      <c r="O277" s="175">
        <v>409.5</v>
      </c>
      <c r="P277" s="175"/>
      <c r="Q277" s="176">
        <v>2</v>
      </c>
      <c r="R277" s="164" t="s">
        <v>72</v>
      </c>
      <c r="S277" s="176"/>
      <c r="T277" s="178"/>
      <c r="U277" s="179">
        <f t="shared" ref="U277:U296" si="24">IF(G277="Otter Island, south fork",49,0)</f>
        <v>49</v>
      </c>
    </row>
    <row r="278" spans="1:21" x14ac:dyDescent="0.25">
      <c r="A278" s="174">
        <v>42877</v>
      </c>
      <c r="B278" s="164">
        <v>706</v>
      </c>
      <c r="C278" s="121">
        <f t="shared" si="22"/>
        <v>142</v>
      </c>
      <c r="D278" s="224"/>
      <c r="E278" s="164"/>
      <c r="F278" s="164"/>
      <c r="G278" s="174" t="s">
        <v>19</v>
      </c>
      <c r="H278" s="176">
        <v>68.2</v>
      </c>
      <c r="I278" s="176">
        <f t="shared" si="21"/>
        <v>20.111111111111111</v>
      </c>
      <c r="J278" s="164">
        <v>64</v>
      </c>
      <c r="K278" s="176">
        <f t="shared" si="23"/>
        <v>17.777777777777779</v>
      </c>
      <c r="L278" s="164">
        <v>8.1</v>
      </c>
      <c r="M278" s="190">
        <v>8.09</v>
      </c>
      <c r="N278" s="190"/>
      <c r="O278" s="175">
        <v>403</v>
      </c>
      <c r="P278" s="175"/>
      <c r="Q278" s="176"/>
      <c r="R278" s="164" t="s">
        <v>286</v>
      </c>
      <c r="S278" s="176"/>
      <c r="T278" s="178"/>
      <c r="U278" s="179">
        <f t="shared" si="24"/>
        <v>49</v>
      </c>
    </row>
    <row r="279" spans="1:21" x14ac:dyDescent="0.25">
      <c r="A279" s="174">
        <v>42877</v>
      </c>
      <c r="B279" s="164">
        <v>1523</v>
      </c>
      <c r="C279" s="121">
        <f t="shared" si="22"/>
        <v>142</v>
      </c>
      <c r="D279" s="224"/>
      <c r="E279" s="164"/>
      <c r="F279" s="164"/>
      <c r="G279" s="174" t="s">
        <v>19</v>
      </c>
      <c r="H279" s="176">
        <v>77.5</v>
      </c>
      <c r="I279" s="176">
        <f t="shared" si="21"/>
        <v>25.277777777777779</v>
      </c>
      <c r="J279" s="164">
        <v>96.1</v>
      </c>
      <c r="K279" s="176">
        <f t="shared" si="23"/>
        <v>35.611111111111107</v>
      </c>
      <c r="L279" s="164">
        <v>9.3000000000000007</v>
      </c>
      <c r="M279" s="190">
        <v>8.15</v>
      </c>
      <c r="N279" s="190"/>
      <c r="O279" s="175">
        <v>388.7</v>
      </c>
      <c r="P279" s="175"/>
      <c r="Q279" s="176"/>
      <c r="R279" s="164" t="s">
        <v>286</v>
      </c>
      <c r="S279" s="176"/>
      <c r="T279" s="178"/>
      <c r="U279" s="179">
        <f t="shared" si="24"/>
        <v>49</v>
      </c>
    </row>
    <row r="280" spans="1:21" x14ac:dyDescent="0.25">
      <c r="A280" s="174">
        <v>42878</v>
      </c>
      <c r="B280" s="164">
        <v>735</v>
      </c>
      <c r="C280" s="121">
        <f t="shared" si="22"/>
        <v>143</v>
      </c>
      <c r="D280" s="224"/>
      <c r="E280" s="164"/>
      <c r="F280" s="164"/>
      <c r="G280" s="174" t="s">
        <v>19</v>
      </c>
      <c r="H280" s="176">
        <v>69.7</v>
      </c>
      <c r="I280" s="176">
        <f t="shared" si="21"/>
        <v>20.944444444444446</v>
      </c>
      <c r="J280" s="164">
        <v>67.8</v>
      </c>
      <c r="K280" s="176">
        <f t="shared" si="23"/>
        <v>19.888888888888886</v>
      </c>
      <c r="L280" s="164">
        <v>9.3000000000000007</v>
      </c>
      <c r="M280" s="190">
        <v>8.1</v>
      </c>
      <c r="N280" s="190"/>
      <c r="O280" s="175">
        <v>403</v>
      </c>
      <c r="P280" s="175"/>
      <c r="Q280" s="176"/>
      <c r="R280" s="164" t="s">
        <v>286</v>
      </c>
      <c r="S280" s="176"/>
      <c r="T280" s="178"/>
      <c r="U280" s="179">
        <f t="shared" si="24"/>
        <v>49</v>
      </c>
    </row>
    <row r="281" spans="1:21" x14ac:dyDescent="0.25">
      <c r="A281" s="174">
        <v>42879</v>
      </c>
      <c r="B281" s="164">
        <v>707</v>
      </c>
      <c r="C281" s="121">
        <f t="shared" si="22"/>
        <v>144</v>
      </c>
      <c r="D281" s="224"/>
      <c r="E281" s="164"/>
      <c r="F281" s="164"/>
      <c r="G281" s="174" t="s">
        <v>19</v>
      </c>
      <c r="H281" s="176">
        <v>70</v>
      </c>
      <c r="I281" s="176">
        <f t="shared" si="21"/>
        <v>21.111111111111111</v>
      </c>
      <c r="J281" s="164">
        <v>64.400000000000006</v>
      </c>
      <c r="K281" s="176">
        <f t="shared" si="23"/>
        <v>18.000000000000004</v>
      </c>
      <c r="L281" s="164">
        <v>8.6999999999999993</v>
      </c>
      <c r="M281" s="190">
        <v>8.09</v>
      </c>
      <c r="N281" s="190"/>
      <c r="O281" s="175">
        <v>399.1</v>
      </c>
      <c r="P281" s="175"/>
      <c r="Q281" s="176"/>
      <c r="R281" s="164" t="s">
        <v>286</v>
      </c>
      <c r="S281" s="176"/>
      <c r="T281" s="178" t="s">
        <v>304</v>
      </c>
      <c r="U281" s="179">
        <f t="shared" si="24"/>
        <v>49</v>
      </c>
    </row>
    <row r="282" spans="1:21" x14ac:dyDescent="0.25">
      <c r="A282" s="174">
        <v>42879</v>
      </c>
      <c r="B282" s="164">
        <v>1605</v>
      </c>
      <c r="C282" s="121">
        <f t="shared" si="22"/>
        <v>144</v>
      </c>
      <c r="D282" s="224"/>
      <c r="E282" s="164"/>
      <c r="F282" s="164"/>
      <c r="G282" s="174" t="s">
        <v>19</v>
      </c>
      <c r="H282" s="176">
        <v>79.2</v>
      </c>
      <c r="I282" s="176">
        <f t="shared" si="21"/>
        <v>26.222222222222221</v>
      </c>
      <c r="J282" s="164">
        <v>100</v>
      </c>
      <c r="K282" s="176">
        <f t="shared" si="23"/>
        <v>37.777777777777779</v>
      </c>
      <c r="L282" s="164">
        <v>7.8</v>
      </c>
      <c r="M282" s="190">
        <v>8.1300000000000008</v>
      </c>
      <c r="N282" s="190"/>
      <c r="O282" s="175">
        <v>405.6</v>
      </c>
      <c r="P282" s="175"/>
      <c r="Q282" s="176"/>
      <c r="R282" s="164" t="s">
        <v>286</v>
      </c>
      <c r="S282" s="176"/>
      <c r="T282" s="178"/>
      <c r="U282" s="179">
        <f t="shared" si="24"/>
        <v>49</v>
      </c>
    </row>
    <row r="283" spans="1:21" x14ac:dyDescent="0.25">
      <c r="A283" s="174">
        <v>42879</v>
      </c>
      <c r="B283" s="164">
        <v>1905</v>
      </c>
      <c r="C283" s="121">
        <f t="shared" si="22"/>
        <v>144</v>
      </c>
      <c r="D283" s="224"/>
      <c r="E283" s="164"/>
      <c r="F283" s="164"/>
      <c r="G283" s="174" t="s">
        <v>19</v>
      </c>
      <c r="H283" s="176">
        <v>76.2</v>
      </c>
      <c r="I283" s="176">
        <f t="shared" si="21"/>
        <v>24.555555555555557</v>
      </c>
      <c r="J283" s="164">
        <v>91.3</v>
      </c>
      <c r="K283" s="176">
        <f t="shared" si="23"/>
        <v>32.944444444444443</v>
      </c>
      <c r="L283" s="164">
        <v>10.3</v>
      </c>
      <c r="M283" s="190">
        <v>8.09</v>
      </c>
      <c r="N283" s="190"/>
      <c r="O283" s="175">
        <v>404.3</v>
      </c>
      <c r="P283" s="175"/>
      <c r="Q283" s="176"/>
      <c r="R283" s="164" t="s">
        <v>286</v>
      </c>
      <c r="S283" s="176"/>
      <c r="T283" s="178"/>
      <c r="U283" s="179">
        <f t="shared" si="24"/>
        <v>49</v>
      </c>
    </row>
    <row r="284" spans="1:21" x14ac:dyDescent="0.25">
      <c r="A284" s="174">
        <v>42880</v>
      </c>
      <c r="B284" s="164">
        <v>658</v>
      </c>
      <c r="C284" s="121">
        <f t="shared" si="22"/>
        <v>145</v>
      </c>
      <c r="D284" s="224"/>
      <c r="E284" s="164"/>
      <c r="F284" s="164"/>
      <c r="G284" s="174" t="s">
        <v>19</v>
      </c>
      <c r="H284" s="176">
        <v>70.3</v>
      </c>
      <c r="I284" s="176">
        <f t="shared" si="21"/>
        <v>21.277777777777775</v>
      </c>
      <c r="J284" s="164">
        <v>65.8</v>
      </c>
      <c r="K284" s="176">
        <f t="shared" si="23"/>
        <v>18.777777777777775</v>
      </c>
      <c r="L284" s="164">
        <v>8.6</v>
      </c>
      <c r="M284" s="190">
        <v>8.15</v>
      </c>
      <c r="N284" s="190"/>
      <c r="O284" s="175">
        <v>400.40000000000003</v>
      </c>
      <c r="P284" s="175"/>
      <c r="Q284" s="176"/>
      <c r="R284" s="164" t="s">
        <v>286</v>
      </c>
      <c r="S284" s="176"/>
      <c r="T284" s="178"/>
      <c r="U284" s="179">
        <f t="shared" si="24"/>
        <v>49</v>
      </c>
    </row>
    <row r="285" spans="1:21" x14ac:dyDescent="0.25">
      <c r="A285" s="174">
        <v>42880</v>
      </c>
      <c r="B285" s="164">
        <v>1242</v>
      </c>
      <c r="C285" s="121">
        <f t="shared" si="22"/>
        <v>145</v>
      </c>
      <c r="D285" s="224"/>
      <c r="E285" s="164"/>
      <c r="F285" s="164"/>
      <c r="G285" s="174" t="s">
        <v>19</v>
      </c>
      <c r="H285" s="176">
        <v>77.7</v>
      </c>
      <c r="I285" s="176">
        <f t="shared" si="21"/>
        <v>25.388888888888889</v>
      </c>
      <c r="J285" s="164">
        <v>89.8</v>
      </c>
      <c r="K285" s="176">
        <f t="shared" si="23"/>
        <v>32.111111111111107</v>
      </c>
      <c r="L285" s="164">
        <v>9.9</v>
      </c>
      <c r="M285" s="190">
        <v>8.0399999999999991</v>
      </c>
      <c r="N285" s="190"/>
      <c r="O285" s="175">
        <v>403</v>
      </c>
      <c r="P285" s="175"/>
      <c r="Q285" s="176"/>
      <c r="R285" s="164" t="s">
        <v>286</v>
      </c>
      <c r="S285" s="176"/>
      <c r="T285" s="178"/>
      <c r="U285" s="179">
        <f t="shared" si="24"/>
        <v>49</v>
      </c>
    </row>
    <row r="286" spans="1:21" x14ac:dyDescent="0.25">
      <c r="A286" s="174">
        <v>42881</v>
      </c>
      <c r="B286" s="164">
        <v>709</v>
      </c>
      <c r="C286" s="121">
        <f t="shared" si="22"/>
        <v>146</v>
      </c>
      <c r="D286" s="224"/>
      <c r="E286" s="164"/>
      <c r="F286" s="164"/>
      <c r="G286" s="174" t="s">
        <v>19</v>
      </c>
      <c r="H286" s="176">
        <v>68.599999999999994</v>
      </c>
      <c r="I286" s="176">
        <f t="shared" si="21"/>
        <v>20.333333333333329</v>
      </c>
      <c r="J286" s="164">
        <v>69.599999999999994</v>
      </c>
      <c r="K286" s="176">
        <f t="shared" si="23"/>
        <v>20.888888888888886</v>
      </c>
      <c r="L286" s="176">
        <v>9</v>
      </c>
      <c r="M286" s="190">
        <v>8.09</v>
      </c>
      <c r="N286" s="190"/>
      <c r="O286" s="175">
        <v>401.7</v>
      </c>
      <c r="P286" s="175"/>
      <c r="Q286" s="176"/>
      <c r="R286" s="164" t="s">
        <v>70</v>
      </c>
      <c r="S286" s="176"/>
      <c r="T286" s="178"/>
      <c r="U286" s="179">
        <f t="shared" si="24"/>
        <v>49</v>
      </c>
    </row>
    <row r="287" spans="1:21" x14ac:dyDescent="0.25">
      <c r="A287" s="174">
        <v>42881</v>
      </c>
      <c r="B287" s="164">
        <v>1435</v>
      </c>
      <c r="C287" s="121">
        <f t="shared" si="22"/>
        <v>146</v>
      </c>
      <c r="D287" s="224"/>
      <c r="E287" s="164"/>
      <c r="F287" s="164"/>
      <c r="G287" s="174" t="s">
        <v>19</v>
      </c>
      <c r="H287" s="176">
        <v>75.3</v>
      </c>
      <c r="I287" s="176">
        <f t="shared" si="21"/>
        <v>24.055555555555554</v>
      </c>
      <c r="J287" s="164">
        <v>84.2</v>
      </c>
      <c r="K287" s="176">
        <f t="shared" si="23"/>
        <v>29</v>
      </c>
      <c r="L287" s="176">
        <v>9.6</v>
      </c>
      <c r="M287" s="190">
        <v>8.07</v>
      </c>
      <c r="N287" s="190"/>
      <c r="O287" s="175">
        <v>404.3</v>
      </c>
      <c r="P287" s="175"/>
      <c r="Q287" s="176"/>
      <c r="R287" s="164" t="s">
        <v>287</v>
      </c>
      <c r="S287" s="176"/>
      <c r="T287" s="178"/>
      <c r="U287" s="179">
        <f t="shared" si="24"/>
        <v>49</v>
      </c>
    </row>
    <row r="288" spans="1:21" x14ac:dyDescent="0.25">
      <c r="A288" s="174">
        <v>42882</v>
      </c>
      <c r="B288" s="164">
        <v>709</v>
      </c>
      <c r="C288" s="121">
        <f t="shared" si="22"/>
        <v>147</v>
      </c>
      <c r="D288" s="224"/>
      <c r="E288" s="164"/>
      <c r="F288" s="164"/>
      <c r="G288" s="174" t="s">
        <v>19</v>
      </c>
      <c r="H288" s="176">
        <v>68</v>
      </c>
      <c r="I288" s="176">
        <f t="shared" si="21"/>
        <v>20</v>
      </c>
      <c r="J288" s="164">
        <v>62.6</v>
      </c>
      <c r="K288" s="176">
        <f t="shared" si="23"/>
        <v>17</v>
      </c>
      <c r="L288" s="176">
        <v>9.5</v>
      </c>
      <c r="M288" s="190">
        <v>8.18</v>
      </c>
      <c r="N288" s="190"/>
      <c r="O288" s="175">
        <v>390</v>
      </c>
      <c r="P288" s="175"/>
      <c r="Q288" s="176"/>
      <c r="R288" s="164" t="s">
        <v>296</v>
      </c>
      <c r="S288" s="176"/>
      <c r="T288" s="178"/>
      <c r="U288" s="179">
        <f t="shared" si="24"/>
        <v>49</v>
      </c>
    </row>
    <row r="289" spans="1:21" x14ac:dyDescent="0.25">
      <c r="A289" s="174">
        <v>42882</v>
      </c>
      <c r="B289" s="164">
        <v>1317</v>
      </c>
      <c r="C289" s="121">
        <f t="shared" si="22"/>
        <v>147</v>
      </c>
      <c r="D289" s="224"/>
      <c r="E289" s="164"/>
      <c r="F289" s="164"/>
      <c r="G289" s="174" t="s">
        <v>19</v>
      </c>
      <c r="H289" s="176">
        <v>74.599999999999994</v>
      </c>
      <c r="I289" s="176">
        <f t="shared" si="21"/>
        <v>23.666666666666664</v>
      </c>
      <c r="J289" s="164">
        <v>87.7</v>
      </c>
      <c r="K289" s="176">
        <f t="shared" si="23"/>
        <v>30.944444444444446</v>
      </c>
      <c r="L289" s="176">
        <v>10.5</v>
      </c>
      <c r="M289" s="190">
        <v>7.91</v>
      </c>
      <c r="N289" s="190"/>
      <c r="O289" s="175">
        <v>364</v>
      </c>
      <c r="P289" s="175"/>
      <c r="Q289" s="176"/>
      <c r="R289" s="164" t="s">
        <v>297</v>
      </c>
      <c r="S289" s="176"/>
      <c r="T289" s="178"/>
      <c r="U289" s="179">
        <f t="shared" si="24"/>
        <v>49</v>
      </c>
    </row>
    <row r="290" spans="1:21" x14ac:dyDescent="0.25">
      <c r="A290" s="174">
        <v>42882</v>
      </c>
      <c r="B290" s="164">
        <v>1541</v>
      </c>
      <c r="C290" s="121">
        <f t="shared" si="22"/>
        <v>147</v>
      </c>
      <c r="D290" s="224" t="s">
        <v>216</v>
      </c>
      <c r="E290" s="164">
        <v>1715</v>
      </c>
      <c r="F290" s="164">
        <v>1705</v>
      </c>
      <c r="G290" s="174" t="s">
        <v>219</v>
      </c>
      <c r="H290" s="176">
        <v>66.3</v>
      </c>
      <c r="I290" s="176">
        <f t="shared" si="21"/>
        <v>19.055555555555554</v>
      </c>
      <c r="J290" s="164">
        <v>88.6</v>
      </c>
      <c r="K290" s="176">
        <f t="shared" si="23"/>
        <v>31.444444444444439</v>
      </c>
      <c r="L290" s="176">
        <v>6.2</v>
      </c>
      <c r="M290" s="190">
        <v>7.93</v>
      </c>
      <c r="N290" s="190"/>
      <c r="O290" s="175">
        <v>1036.1000000000001</v>
      </c>
      <c r="P290" s="175"/>
      <c r="Q290" s="176">
        <v>18.5</v>
      </c>
      <c r="R290" s="164" t="s">
        <v>48</v>
      </c>
      <c r="S290" s="176"/>
      <c r="T290" s="178"/>
      <c r="U290" s="179">
        <f t="shared" si="24"/>
        <v>0</v>
      </c>
    </row>
    <row r="291" spans="1:21" x14ac:dyDescent="0.25">
      <c r="A291" s="174">
        <v>42882</v>
      </c>
      <c r="B291" s="164">
        <v>1555</v>
      </c>
      <c r="C291" s="121">
        <f t="shared" si="22"/>
        <v>147</v>
      </c>
      <c r="D291" s="224" t="s">
        <v>217</v>
      </c>
      <c r="E291" s="164">
        <v>1715</v>
      </c>
      <c r="F291" s="164">
        <v>1705</v>
      </c>
      <c r="G291" s="174" t="s">
        <v>220</v>
      </c>
      <c r="H291" s="176">
        <v>67</v>
      </c>
      <c r="I291" s="176">
        <f t="shared" si="21"/>
        <v>19.444444444444443</v>
      </c>
      <c r="J291" s="164">
        <v>88.6</v>
      </c>
      <c r="K291" s="176">
        <f t="shared" si="23"/>
        <v>31.444444444444439</v>
      </c>
      <c r="L291" s="176">
        <v>6.5</v>
      </c>
      <c r="M291" s="190">
        <v>7.55</v>
      </c>
      <c r="N291" s="190"/>
      <c r="O291" s="175">
        <v>1037.4000000000001</v>
      </c>
      <c r="P291" s="175"/>
      <c r="Q291" s="176">
        <v>28.5</v>
      </c>
      <c r="R291" s="164" t="s">
        <v>44</v>
      </c>
      <c r="S291" s="176"/>
      <c r="T291" s="178"/>
      <c r="U291" s="179">
        <f t="shared" si="24"/>
        <v>0</v>
      </c>
    </row>
    <row r="292" spans="1:21" x14ac:dyDescent="0.25">
      <c r="A292" s="174">
        <v>42882</v>
      </c>
      <c r="B292" s="164">
        <v>1605</v>
      </c>
      <c r="C292" s="121">
        <f t="shared" si="22"/>
        <v>147</v>
      </c>
      <c r="D292" s="224" t="s">
        <v>218</v>
      </c>
      <c r="E292" s="164">
        <v>1715</v>
      </c>
      <c r="F292" s="164">
        <v>1705</v>
      </c>
      <c r="G292" s="174" t="s">
        <v>221</v>
      </c>
      <c r="H292" s="176">
        <v>67</v>
      </c>
      <c r="I292" s="176">
        <f t="shared" si="21"/>
        <v>19.444444444444443</v>
      </c>
      <c r="J292" s="164">
        <v>88.6</v>
      </c>
      <c r="K292" s="176">
        <f t="shared" si="23"/>
        <v>31.444444444444439</v>
      </c>
      <c r="L292" s="176">
        <v>6.3</v>
      </c>
      <c r="M292" s="190">
        <v>7.07</v>
      </c>
      <c r="N292" s="190"/>
      <c r="O292" s="175">
        <v>1034.8</v>
      </c>
      <c r="P292" s="175"/>
      <c r="Q292" s="176">
        <v>0</v>
      </c>
      <c r="R292" s="164" t="s">
        <v>78</v>
      </c>
      <c r="S292" s="176"/>
      <c r="T292" s="178"/>
      <c r="U292" s="179">
        <f t="shared" si="24"/>
        <v>0</v>
      </c>
    </row>
    <row r="293" spans="1:21" x14ac:dyDescent="0.25">
      <c r="A293" s="174">
        <v>42883</v>
      </c>
      <c r="B293" s="164">
        <v>735</v>
      </c>
      <c r="C293" s="121">
        <f t="shared" si="22"/>
        <v>148</v>
      </c>
      <c r="D293" s="224"/>
      <c r="E293" s="164"/>
      <c r="F293" s="164"/>
      <c r="G293" s="174" t="s">
        <v>19</v>
      </c>
      <c r="H293" s="176">
        <v>69.7</v>
      </c>
      <c r="I293" s="176">
        <f t="shared" si="21"/>
        <v>20.944444444444446</v>
      </c>
      <c r="J293" s="164">
        <v>67.8</v>
      </c>
      <c r="K293" s="176">
        <f t="shared" si="23"/>
        <v>19.888888888888886</v>
      </c>
      <c r="L293" s="176">
        <v>9.5</v>
      </c>
      <c r="M293" s="190">
        <v>8.09</v>
      </c>
      <c r="N293" s="190"/>
      <c r="O293" s="175">
        <v>360.1</v>
      </c>
      <c r="P293" s="175"/>
      <c r="Q293" s="176"/>
      <c r="R293" s="164" t="s">
        <v>297</v>
      </c>
      <c r="S293" s="176"/>
      <c r="T293" s="178"/>
      <c r="U293" s="179">
        <f t="shared" si="24"/>
        <v>49</v>
      </c>
    </row>
    <row r="294" spans="1:21" x14ac:dyDescent="0.25">
      <c r="A294" s="174">
        <v>42883</v>
      </c>
      <c r="B294" s="164">
        <v>1242</v>
      </c>
      <c r="C294" s="121">
        <f t="shared" si="22"/>
        <v>148</v>
      </c>
      <c r="D294" s="224"/>
      <c r="E294" s="164"/>
      <c r="F294" s="164"/>
      <c r="G294" s="174" t="s">
        <v>19</v>
      </c>
      <c r="H294" s="176">
        <v>79</v>
      </c>
      <c r="I294" s="176">
        <f t="shared" si="21"/>
        <v>26.111111111111111</v>
      </c>
      <c r="J294" s="164">
        <v>92.6</v>
      </c>
      <c r="K294" s="176">
        <f t="shared" si="23"/>
        <v>33.666666666666664</v>
      </c>
      <c r="L294" s="176">
        <v>10</v>
      </c>
      <c r="M294" s="190">
        <v>8.16</v>
      </c>
      <c r="N294" s="190"/>
      <c r="O294" s="175">
        <v>362.7</v>
      </c>
      <c r="P294" s="175"/>
      <c r="Q294" s="176"/>
      <c r="R294" s="164" t="s">
        <v>297</v>
      </c>
      <c r="S294" s="176"/>
      <c r="T294" s="178"/>
      <c r="U294" s="179">
        <f t="shared" si="24"/>
        <v>49</v>
      </c>
    </row>
    <row r="295" spans="1:21" x14ac:dyDescent="0.25">
      <c r="A295" s="174">
        <v>42883</v>
      </c>
      <c r="B295" s="164">
        <v>1552</v>
      </c>
      <c r="C295" s="121">
        <f t="shared" si="22"/>
        <v>148</v>
      </c>
      <c r="D295" s="224"/>
      <c r="E295" s="164"/>
      <c r="F295" s="164"/>
      <c r="G295" s="174" t="s">
        <v>19</v>
      </c>
      <c r="H295" s="176">
        <v>80.2</v>
      </c>
      <c r="I295" s="176">
        <f t="shared" si="21"/>
        <v>26.777777777777779</v>
      </c>
      <c r="J295" s="176">
        <v>98</v>
      </c>
      <c r="K295" s="176">
        <f t="shared" si="23"/>
        <v>36.666666666666664</v>
      </c>
      <c r="L295" s="176">
        <v>9</v>
      </c>
      <c r="M295" s="190">
        <v>8.15</v>
      </c>
      <c r="N295" s="190"/>
      <c r="O295" s="175">
        <v>357.5</v>
      </c>
      <c r="P295" s="175"/>
      <c r="Q295" s="176"/>
      <c r="R295" s="164" t="s">
        <v>297</v>
      </c>
      <c r="S295" s="176"/>
      <c r="T295" s="178"/>
      <c r="U295" s="179">
        <f t="shared" si="24"/>
        <v>49</v>
      </c>
    </row>
    <row r="296" spans="1:21" x14ac:dyDescent="0.25">
      <c r="A296" s="174">
        <v>42884</v>
      </c>
      <c r="B296" s="164">
        <v>700</v>
      </c>
      <c r="C296" s="121">
        <f t="shared" si="22"/>
        <v>149</v>
      </c>
      <c r="D296" s="224"/>
      <c r="E296" s="164"/>
      <c r="F296" s="164"/>
      <c r="G296" s="174" t="s">
        <v>19</v>
      </c>
      <c r="H296" s="176">
        <v>69.2</v>
      </c>
      <c r="I296" s="176">
        <f t="shared" si="21"/>
        <v>20.666666666666668</v>
      </c>
      <c r="J296" s="176">
        <v>64.2</v>
      </c>
      <c r="K296" s="176">
        <f t="shared" si="23"/>
        <v>17.888888888888889</v>
      </c>
      <c r="L296" s="176">
        <v>8.9</v>
      </c>
      <c r="M296" s="190">
        <v>8.2200000000000006</v>
      </c>
      <c r="N296" s="190"/>
      <c r="O296" s="175">
        <v>353.6</v>
      </c>
      <c r="P296" s="175"/>
      <c r="Q296" s="176"/>
      <c r="R296" s="164" t="s">
        <v>297</v>
      </c>
      <c r="S296" s="176"/>
      <c r="T296" s="178"/>
      <c r="U296" s="179">
        <f t="shared" si="24"/>
        <v>49</v>
      </c>
    </row>
    <row r="297" spans="1:21" x14ac:dyDescent="0.25">
      <c r="A297" s="174">
        <v>42884</v>
      </c>
      <c r="B297" s="164">
        <v>1237</v>
      </c>
      <c r="C297" s="121">
        <f t="shared" si="22"/>
        <v>149</v>
      </c>
      <c r="D297" s="224" t="s">
        <v>226</v>
      </c>
      <c r="E297" s="164">
        <v>1345</v>
      </c>
      <c r="F297" s="164">
        <v>1325</v>
      </c>
      <c r="G297" s="174" t="s">
        <v>225</v>
      </c>
      <c r="H297" s="176">
        <v>76.5</v>
      </c>
      <c r="I297" s="176">
        <f t="shared" si="21"/>
        <v>24.722222222222221</v>
      </c>
      <c r="J297" s="176">
        <v>95</v>
      </c>
      <c r="K297" s="176">
        <f t="shared" si="23"/>
        <v>35</v>
      </c>
      <c r="L297" s="176">
        <v>8.6</v>
      </c>
      <c r="M297" s="190">
        <v>8</v>
      </c>
      <c r="N297" s="190"/>
      <c r="O297" s="175">
        <v>353.6</v>
      </c>
      <c r="P297" s="175"/>
      <c r="Q297" s="176">
        <v>2</v>
      </c>
      <c r="R297" s="164" t="s">
        <v>73</v>
      </c>
      <c r="S297" s="176"/>
      <c r="T297" s="178"/>
      <c r="U297" s="179">
        <v>41.6</v>
      </c>
    </row>
    <row r="298" spans="1:21" x14ac:dyDescent="0.25">
      <c r="A298" s="174">
        <v>42886</v>
      </c>
      <c r="B298" s="164">
        <v>1537</v>
      </c>
      <c r="C298" s="121">
        <f t="shared" si="22"/>
        <v>151</v>
      </c>
      <c r="D298" s="224"/>
      <c r="E298" s="164"/>
      <c r="F298" s="164"/>
      <c r="G298" s="174" t="s">
        <v>19</v>
      </c>
      <c r="H298" s="176">
        <v>74.7</v>
      </c>
      <c r="I298" s="176">
        <f t="shared" si="21"/>
        <v>23.722222222222225</v>
      </c>
      <c r="J298" s="176">
        <v>85.4</v>
      </c>
      <c r="K298" s="176">
        <f t="shared" si="23"/>
        <v>29.666666666666668</v>
      </c>
      <c r="L298" s="176">
        <v>8.3000000000000007</v>
      </c>
      <c r="M298" s="190">
        <v>8.23</v>
      </c>
      <c r="N298" s="190"/>
      <c r="O298" s="175">
        <v>367.90000000000003</v>
      </c>
      <c r="P298" s="175"/>
      <c r="Q298" s="176"/>
      <c r="R298" s="164" t="s">
        <v>297</v>
      </c>
      <c r="S298" s="176"/>
      <c r="T298" s="178"/>
      <c r="U298" s="179">
        <f t="shared" ref="U298:U307" si="25">IF(G298="Otter Island, south fork",49,0)</f>
        <v>49</v>
      </c>
    </row>
    <row r="299" spans="1:21" x14ac:dyDescent="0.25">
      <c r="A299" s="174">
        <v>42887</v>
      </c>
      <c r="B299" s="164">
        <v>723</v>
      </c>
      <c r="C299" s="121">
        <f t="shared" si="22"/>
        <v>152</v>
      </c>
      <c r="D299" s="224"/>
      <c r="E299" s="164"/>
      <c r="F299" s="164"/>
      <c r="G299" s="174" t="s">
        <v>19</v>
      </c>
      <c r="H299" s="176">
        <v>70.099999999999994</v>
      </c>
      <c r="I299" s="176">
        <f t="shared" si="21"/>
        <v>21.166666666666664</v>
      </c>
      <c r="J299" s="176">
        <v>67</v>
      </c>
      <c r="K299" s="176">
        <f t="shared" si="23"/>
        <v>19.444444444444443</v>
      </c>
      <c r="L299" s="176">
        <v>9.6</v>
      </c>
      <c r="M299" s="190">
        <v>8.2200000000000006</v>
      </c>
      <c r="N299" s="190"/>
      <c r="O299" s="175">
        <v>362.7</v>
      </c>
      <c r="P299" s="175"/>
      <c r="Q299" s="176"/>
      <c r="R299" s="164" t="s">
        <v>297</v>
      </c>
      <c r="S299" s="176"/>
      <c r="T299" s="178"/>
      <c r="U299" s="179">
        <f t="shared" si="25"/>
        <v>49</v>
      </c>
    </row>
    <row r="300" spans="1:21" x14ac:dyDescent="0.25">
      <c r="A300" s="174">
        <v>42887</v>
      </c>
      <c r="B300" s="164">
        <v>1205</v>
      </c>
      <c r="C300" s="121">
        <f t="shared" si="22"/>
        <v>152</v>
      </c>
      <c r="D300" s="224"/>
      <c r="E300" s="164"/>
      <c r="F300" s="164"/>
      <c r="G300" s="174" t="s">
        <v>19</v>
      </c>
      <c r="H300" s="176">
        <v>78.099999999999994</v>
      </c>
      <c r="I300" s="176">
        <f t="shared" si="21"/>
        <v>25.611111111111107</v>
      </c>
      <c r="J300" s="176">
        <v>89.4</v>
      </c>
      <c r="K300" s="176">
        <f t="shared" si="23"/>
        <v>31.888888888888893</v>
      </c>
      <c r="L300" s="176">
        <v>10.3</v>
      </c>
      <c r="M300" s="190">
        <v>8.0500000000000007</v>
      </c>
      <c r="N300" s="190"/>
      <c r="O300" s="175">
        <v>366.6</v>
      </c>
      <c r="P300" s="175"/>
      <c r="Q300" s="176"/>
      <c r="R300" s="164" t="s">
        <v>297</v>
      </c>
      <c r="S300" s="176"/>
      <c r="T300" s="178"/>
      <c r="U300" s="179">
        <f t="shared" si="25"/>
        <v>49</v>
      </c>
    </row>
    <row r="301" spans="1:21" x14ac:dyDescent="0.25">
      <c r="A301" s="174">
        <v>42887</v>
      </c>
      <c r="B301" s="164">
        <v>1650</v>
      </c>
      <c r="C301" s="121">
        <f t="shared" si="22"/>
        <v>152</v>
      </c>
      <c r="D301" s="224"/>
      <c r="E301" s="164"/>
      <c r="F301" s="164"/>
      <c r="G301" s="174" t="s">
        <v>19</v>
      </c>
      <c r="H301" s="176">
        <v>78.400000000000006</v>
      </c>
      <c r="I301" s="176">
        <f t="shared" si="21"/>
        <v>25.777777777777779</v>
      </c>
      <c r="J301" s="176">
        <v>89.2</v>
      </c>
      <c r="K301" s="176">
        <f t="shared" si="23"/>
        <v>31.777777777777779</v>
      </c>
      <c r="L301" s="176">
        <v>9.6999999999999993</v>
      </c>
      <c r="M301" s="190">
        <v>8.14</v>
      </c>
      <c r="N301" s="190"/>
      <c r="O301" s="175">
        <v>364</v>
      </c>
      <c r="P301" s="175"/>
      <c r="Q301" s="176"/>
      <c r="R301" s="164" t="s">
        <v>305</v>
      </c>
      <c r="S301" s="176"/>
      <c r="T301" s="178"/>
      <c r="U301" s="179">
        <f t="shared" si="25"/>
        <v>49</v>
      </c>
    </row>
    <row r="302" spans="1:21" x14ac:dyDescent="0.25">
      <c r="A302" s="174">
        <v>42888</v>
      </c>
      <c r="B302" s="164">
        <v>711</v>
      </c>
      <c r="C302" s="121">
        <f t="shared" si="22"/>
        <v>153</v>
      </c>
      <c r="D302" s="224"/>
      <c r="E302" s="164"/>
      <c r="F302" s="164"/>
      <c r="G302" s="174" t="s">
        <v>19</v>
      </c>
      <c r="H302" s="176">
        <v>71.099999999999994</v>
      </c>
      <c r="I302" s="176">
        <f t="shared" si="21"/>
        <v>21.722222222222218</v>
      </c>
      <c r="J302" s="176">
        <v>66.900000000000006</v>
      </c>
      <c r="K302" s="176">
        <f t="shared" si="23"/>
        <v>19.388888888888893</v>
      </c>
      <c r="L302" s="176">
        <v>9.5</v>
      </c>
      <c r="M302" s="190">
        <v>8.01</v>
      </c>
      <c r="N302" s="190"/>
      <c r="O302" s="175">
        <v>358.8</v>
      </c>
      <c r="P302" s="175"/>
      <c r="Q302" s="176"/>
      <c r="R302" s="164" t="s">
        <v>306</v>
      </c>
      <c r="S302" s="176"/>
      <c r="T302" s="178"/>
      <c r="U302" s="179">
        <f t="shared" si="25"/>
        <v>49</v>
      </c>
    </row>
    <row r="303" spans="1:21" x14ac:dyDescent="0.25">
      <c r="A303" s="174">
        <v>42888</v>
      </c>
      <c r="B303" s="164">
        <v>1225</v>
      </c>
      <c r="C303" s="121">
        <f t="shared" si="22"/>
        <v>153</v>
      </c>
      <c r="D303" s="224"/>
      <c r="E303" s="164"/>
      <c r="F303" s="164"/>
      <c r="G303" s="174" t="s">
        <v>19</v>
      </c>
      <c r="H303" s="176">
        <v>80.5</v>
      </c>
      <c r="I303" s="176">
        <f t="shared" si="21"/>
        <v>26.944444444444443</v>
      </c>
      <c r="J303" s="176">
        <v>95.6</v>
      </c>
      <c r="K303" s="176">
        <f t="shared" si="23"/>
        <v>35.333333333333329</v>
      </c>
      <c r="L303" s="176">
        <v>10.4</v>
      </c>
      <c r="M303" s="190">
        <v>8.09</v>
      </c>
      <c r="N303" s="190"/>
      <c r="O303" s="175">
        <v>365.3</v>
      </c>
      <c r="P303" s="175"/>
      <c r="Q303" s="176"/>
      <c r="R303" s="164" t="s">
        <v>307</v>
      </c>
      <c r="S303" s="176"/>
      <c r="T303" s="178"/>
      <c r="U303" s="179">
        <f t="shared" si="25"/>
        <v>49</v>
      </c>
    </row>
    <row r="304" spans="1:21" x14ac:dyDescent="0.25">
      <c r="A304" s="174">
        <v>42888</v>
      </c>
      <c r="B304" s="164">
        <v>1635</v>
      </c>
      <c r="C304" s="121">
        <f t="shared" si="22"/>
        <v>153</v>
      </c>
      <c r="D304" s="224"/>
      <c r="E304" s="164"/>
      <c r="F304" s="164"/>
      <c r="G304" s="174" t="s">
        <v>19</v>
      </c>
      <c r="H304" s="176">
        <v>81</v>
      </c>
      <c r="I304" s="176">
        <f t="shared" si="21"/>
        <v>27.222222222222221</v>
      </c>
      <c r="J304" s="176">
        <v>95.5</v>
      </c>
      <c r="K304" s="176">
        <f t="shared" si="23"/>
        <v>35.277777777777779</v>
      </c>
      <c r="L304" s="176">
        <v>10.3</v>
      </c>
      <c r="M304" s="190">
        <v>8.06</v>
      </c>
      <c r="N304" s="190"/>
      <c r="O304" s="175">
        <v>361.40000000000003</v>
      </c>
      <c r="P304" s="175"/>
      <c r="Q304" s="176"/>
      <c r="R304" s="164" t="s">
        <v>70</v>
      </c>
      <c r="S304" s="176"/>
      <c r="T304" s="178"/>
      <c r="U304" s="179">
        <f t="shared" si="25"/>
        <v>49</v>
      </c>
    </row>
    <row r="305" spans="1:21" x14ac:dyDescent="0.25">
      <c r="A305" s="174">
        <v>42889</v>
      </c>
      <c r="B305" s="164">
        <v>648</v>
      </c>
      <c r="C305" s="121">
        <f t="shared" si="22"/>
        <v>154</v>
      </c>
      <c r="D305" s="224"/>
      <c r="E305" s="164"/>
      <c r="F305" s="164"/>
      <c r="G305" s="174" t="s">
        <v>19</v>
      </c>
      <c r="H305" s="176">
        <v>72.2</v>
      </c>
      <c r="I305" s="176">
        <f t="shared" si="21"/>
        <v>22.333333333333336</v>
      </c>
      <c r="J305" s="176">
        <v>69.900000000000006</v>
      </c>
      <c r="K305" s="176">
        <f t="shared" si="23"/>
        <v>21.055555555555557</v>
      </c>
      <c r="L305" s="176">
        <v>9.5</v>
      </c>
      <c r="M305" s="190">
        <v>8.18</v>
      </c>
      <c r="N305" s="190"/>
      <c r="O305" s="175">
        <v>367.90000000000003</v>
      </c>
      <c r="P305" s="175"/>
      <c r="Q305" s="176"/>
      <c r="R305" s="164" t="s">
        <v>308</v>
      </c>
      <c r="S305" s="176"/>
      <c r="T305" s="178"/>
      <c r="U305" s="179">
        <f t="shared" si="25"/>
        <v>49</v>
      </c>
    </row>
    <row r="306" spans="1:21" x14ac:dyDescent="0.25">
      <c r="A306" s="174">
        <v>42889</v>
      </c>
      <c r="B306" s="164">
        <v>1431</v>
      </c>
      <c r="C306" s="121">
        <f t="shared" si="22"/>
        <v>154</v>
      </c>
      <c r="D306" s="224"/>
      <c r="E306" s="164"/>
      <c r="F306" s="164"/>
      <c r="G306" s="174" t="s">
        <v>19</v>
      </c>
      <c r="H306" s="176">
        <v>83.2</v>
      </c>
      <c r="I306" s="176">
        <f t="shared" si="21"/>
        <v>28.444444444444446</v>
      </c>
      <c r="J306" s="176">
        <v>100.1</v>
      </c>
      <c r="K306" s="176">
        <f t="shared" si="23"/>
        <v>37.833333333333329</v>
      </c>
      <c r="L306" s="176">
        <v>10.1</v>
      </c>
      <c r="M306" s="190">
        <v>8.0399999999999991</v>
      </c>
      <c r="N306" s="190"/>
      <c r="O306" s="175">
        <v>358.8</v>
      </c>
      <c r="P306" s="175"/>
      <c r="Q306" s="176"/>
      <c r="R306" s="164" t="s">
        <v>309</v>
      </c>
      <c r="S306" s="176"/>
      <c r="T306" s="178"/>
      <c r="U306" s="179">
        <f t="shared" si="25"/>
        <v>49</v>
      </c>
    </row>
    <row r="307" spans="1:21" x14ac:dyDescent="0.25">
      <c r="A307" s="174">
        <v>42890</v>
      </c>
      <c r="B307" s="164">
        <v>702</v>
      </c>
      <c r="C307" s="121">
        <f t="shared" si="22"/>
        <v>155</v>
      </c>
      <c r="D307" s="224"/>
      <c r="E307" s="164"/>
      <c r="F307" s="164"/>
      <c r="G307" s="174" t="s">
        <v>19</v>
      </c>
      <c r="H307" s="176">
        <v>74</v>
      </c>
      <c r="I307" s="176">
        <f t="shared" si="21"/>
        <v>23.333333333333332</v>
      </c>
      <c r="J307" s="176">
        <v>74</v>
      </c>
      <c r="K307" s="176">
        <f t="shared" si="23"/>
        <v>23.333333333333332</v>
      </c>
      <c r="L307" s="176">
        <v>9.3000000000000007</v>
      </c>
      <c r="M307" s="190">
        <v>8.0500000000000007</v>
      </c>
      <c r="N307" s="190"/>
      <c r="O307" s="175">
        <v>362.7</v>
      </c>
      <c r="P307" s="175"/>
      <c r="Q307" s="176"/>
      <c r="R307" s="164" t="s">
        <v>310</v>
      </c>
      <c r="S307" s="176"/>
      <c r="T307" s="178"/>
      <c r="U307" s="179">
        <f t="shared" si="25"/>
        <v>49</v>
      </c>
    </row>
    <row r="308" spans="1:21" x14ac:dyDescent="0.25">
      <c r="A308" s="174">
        <v>42890</v>
      </c>
      <c r="B308" s="164">
        <v>1005</v>
      </c>
      <c r="C308" s="121">
        <f t="shared" si="22"/>
        <v>155</v>
      </c>
      <c r="D308" s="224" t="s">
        <v>237</v>
      </c>
      <c r="E308" s="164">
        <v>1500</v>
      </c>
      <c r="F308" s="164">
        <v>1458</v>
      </c>
      <c r="G308" s="174" t="s">
        <v>200</v>
      </c>
      <c r="H308" s="176">
        <v>79</v>
      </c>
      <c r="I308" s="176">
        <f t="shared" si="21"/>
        <v>26.111111111111111</v>
      </c>
      <c r="J308" s="176">
        <v>92.6</v>
      </c>
      <c r="K308" s="176">
        <f t="shared" si="23"/>
        <v>33.666666666666664</v>
      </c>
      <c r="L308" s="176">
        <v>10.7</v>
      </c>
      <c r="M308" s="164">
        <v>7.98</v>
      </c>
      <c r="N308" s="164"/>
      <c r="O308" s="175">
        <v>362.7</v>
      </c>
      <c r="P308" s="175"/>
      <c r="Q308" s="176">
        <v>5.2</v>
      </c>
      <c r="R308" s="164" t="s">
        <v>42</v>
      </c>
      <c r="S308" s="176"/>
      <c r="T308" s="178"/>
      <c r="U308" s="179">
        <v>44</v>
      </c>
    </row>
    <row r="309" spans="1:21" x14ac:dyDescent="0.25">
      <c r="A309" s="174">
        <v>42890</v>
      </c>
      <c r="B309" s="164">
        <v>1025</v>
      </c>
      <c r="C309" s="121">
        <f t="shared" si="22"/>
        <v>155</v>
      </c>
      <c r="D309" s="224" t="s">
        <v>238</v>
      </c>
      <c r="E309" s="164">
        <v>1500</v>
      </c>
      <c r="F309" s="164">
        <v>1458</v>
      </c>
      <c r="G309" s="174" t="s">
        <v>179</v>
      </c>
      <c r="H309" s="176">
        <v>78.2</v>
      </c>
      <c r="I309" s="176">
        <f t="shared" si="21"/>
        <v>25.666666666666668</v>
      </c>
      <c r="J309" s="176">
        <v>93.5</v>
      </c>
      <c r="K309" s="176">
        <f t="shared" si="23"/>
        <v>34.166666666666664</v>
      </c>
      <c r="L309" s="176">
        <v>9.5</v>
      </c>
      <c r="M309" s="164">
        <v>8.15</v>
      </c>
      <c r="N309" s="164"/>
      <c r="O309" s="175">
        <v>347.1</v>
      </c>
      <c r="P309" s="175"/>
      <c r="Q309" s="176">
        <v>4.0999999999999996</v>
      </c>
      <c r="R309" s="164" t="s">
        <v>62</v>
      </c>
      <c r="S309" s="176"/>
      <c r="T309" s="178"/>
      <c r="U309" s="179">
        <v>46.2</v>
      </c>
    </row>
    <row r="310" spans="1:21" x14ac:dyDescent="0.25">
      <c r="A310" s="174">
        <v>42890</v>
      </c>
      <c r="B310" s="164">
        <v>1047</v>
      </c>
      <c r="C310" s="121">
        <f t="shared" si="22"/>
        <v>155</v>
      </c>
      <c r="D310" s="223"/>
      <c r="E310" s="164"/>
      <c r="F310" s="164"/>
      <c r="G310" s="174" t="s">
        <v>234</v>
      </c>
      <c r="H310" s="176">
        <v>77.400000000000006</v>
      </c>
      <c r="I310" s="176">
        <f t="shared" si="21"/>
        <v>25.222222222222225</v>
      </c>
      <c r="J310" s="176">
        <v>94.5</v>
      </c>
      <c r="K310" s="176">
        <f t="shared" si="23"/>
        <v>34.722222222222221</v>
      </c>
      <c r="L310" s="176">
        <v>9.1999999999999993</v>
      </c>
      <c r="M310" s="164">
        <v>8.14</v>
      </c>
      <c r="N310" s="164"/>
      <c r="O310" s="175">
        <v>338</v>
      </c>
      <c r="P310" s="175"/>
      <c r="Q310" s="176"/>
      <c r="R310" s="164" t="s">
        <v>311</v>
      </c>
      <c r="S310" s="176"/>
      <c r="T310" s="178"/>
      <c r="U310" s="179">
        <v>47</v>
      </c>
    </row>
    <row r="311" spans="1:21" x14ac:dyDescent="0.25">
      <c r="A311" s="174">
        <v>42890</v>
      </c>
      <c r="B311" s="164">
        <v>1101</v>
      </c>
      <c r="C311" s="121">
        <f t="shared" si="22"/>
        <v>155</v>
      </c>
      <c r="D311" s="224"/>
      <c r="E311" s="164"/>
      <c r="F311" s="164"/>
      <c r="G311" s="174" t="s">
        <v>201</v>
      </c>
      <c r="H311" s="176">
        <v>76.3</v>
      </c>
      <c r="I311" s="176">
        <f t="shared" si="21"/>
        <v>24.611111111111107</v>
      </c>
      <c r="J311" s="176">
        <v>94.4</v>
      </c>
      <c r="K311" s="176">
        <f t="shared" si="23"/>
        <v>34.666666666666671</v>
      </c>
      <c r="L311" s="192">
        <v>3.3</v>
      </c>
      <c r="M311" s="164">
        <v>7.31</v>
      </c>
      <c r="N311" s="164"/>
      <c r="O311" s="175">
        <v>409.5</v>
      </c>
      <c r="P311" s="175"/>
      <c r="Q311" s="176"/>
      <c r="R311" s="164" t="s">
        <v>311</v>
      </c>
      <c r="S311" s="176"/>
      <c r="T311" s="178"/>
      <c r="U311" s="179">
        <f>IF(G311="Otter Island, south fork",49,0)</f>
        <v>0</v>
      </c>
    </row>
    <row r="312" spans="1:21" x14ac:dyDescent="0.25">
      <c r="A312" s="174">
        <v>42890</v>
      </c>
      <c r="B312" s="164">
        <v>1112</v>
      </c>
      <c r="C312" s="121">
        <f t="shared" si="22"/>
        <v>155</v>
      </c>
      <c r="D312" s="224" t="s">
        <v>239</v>
      </c>
      <c r="E312" s="164">
        <v>1500</v>
      </c>
      <c r="F312" s="164">
        <v>1458</v>
      </c>
      <c r="G312" s="174" t="s">
        <v>263</v>
      </c>
      <c r="H312" s="176">
        <v>78.2</v>
      </c>
      <c r="I312" s="176">
        <f t="shared" si="21"/>
        <v>25.666666666666668</v>
      </c>
      <c r="J312" s="176">
        <v>94.9</v>
      </c>
      <c r="K312" s="176">
        <f t="shared" si="23"/>
        <v>34.94444444444445</v>
      </c>
      <c r="L312" s="176">
        <v>9.1999999999999993</v>
      </c>
      <c r="M312" s="164">
        <v>8.02</v>
      </c>
      <c r="N312" s="164"/>
      <c r="O312" s="175">
        <v>348.40000000000003</v>
      </c>
      <c r="P312" s="175"/>
      <c r="Q312" s="176">
        <v>8.5</v>
      </c>
      <c r="R312" s="164" t="s">
        <v>52</v>
      </c>
      <c r="S312" s="176"/>
      <c r="T312" s="178"/>
      <c r="U312" s="179">
        <v>47.9</v>
      </c>
    </row>
    <row r="313" spans="1:21" x14ac:dyDescent="0.25">
      <c r="A313" s="174">
        <v>42890</v>
      </c>
      <c r="B313" s="164">
        <v>1140</v>
      </c>
      <c r="C313" s="121">
        <f t="shared" si="22"/>
        <v>155</v>
      </c>
      <c r="D313" s="224" t="s">
        <v>240</v>
      </c>
      <c r="E313" s="164">
        <v>1500</v>
      </c>
      <c r="F313" s="164">
        <v>1458</v>
      </c>
      <c r="G313" s="174" t="s">
        <v>233</v>
      </c>
      <c r="H313" s="176">
        <v>77.2</v>
      </c>
      <c r="I313" s="176">
        <f t="shared" si="21"/>
        <v>25.111111111111111</v>
      </c>
      <c r="J313" s="176">
        <v>97</v>
      </c>
      <c r="K313" s="176">
        <f t="shared" si="23"/>
        <v>36.111111111111107</v>
      </c>
      <c r="L313" s="176">
        <v>9.9</v>
      </c>
      <c r="M313" s="164">
        <v>7.79</v>
      </c>
      <c r="N313" s="164"/>
      <c r="O313" s="175">
        <v>448.5</v>
      </c>
      <c r="P313" s="175"/>
      <c r="Q313" s="176">
        <v>45</v>
      </c>
      <c r="R313" s="164" t="s">
        <v>20</v>
      </c>
      <c r="S313" s="176"/>
      <c r="T313" s="164"/>
      <c r="U313" s="179">
        <f>IF(G313="Otter Island, south fork",49,0)</f>
        <v>0</v>
      </c>
    </row>
    <row r="314" spans="1:21" x14ac:dyDescent="0.25">
      <c r="A314" s="174">
        <v>42890</v>
      </c>
      <c r="B314" s="164">
        <v>1228</v>
      </c>
      <c r="C314" s="121">
        <f t="shared" si="22"/>
        <v>155</v>
      </c>
      <c r="D314" s="224" t="s">
        <v>241</v>
      </c>
      <c r="E314" s="164">
        <v>1500</v>
      </c>
      <c r="F314" s="164">
        <v>1458</v>
      </c>
      <c r="G314" s="174" t="s">
        <v>24</v>
      </c>
      <c r="H314" s="176">
        <v>78.8</v>
      </c>
      <c r="I314" s="176">
        <f t="shared" si="21"/>
        <v>25.999999999999996</v>
      </c>
      <c r="J314" s="176">
        <v>102.5</v>
      </c>
      <c r="K314" s="176">
        <f t="shared" si="23"/>
        <v>39.166666666666664</v>
      </c>
      <c r="L314" s="176">
        <v>9.1999999999999993</v>
      </c>
      <c r="M314" s="164">
        <v>7.94</v>
      </c>
      <c r="N314" s="164"/>
      <c r="O314" s="175">
        <v>410.8</v>
      </c>
      <c r="P314" s="175"/>
      <c r="Q314" s="176">
        <v>34.5</v>
      </c>
      <c r="R314" s="164" t="s">
        <v>41</v>
      </c>
      <c r="S314" s="176"/>
      <c r="T314" s="178"/>
      <c r="U314" s="179">
        <v>59.3</v>
      </c>
    </row>
    <row r="315" spans="1:21" x14ac:dyDescent="0.25">
      <c r="A315" s="174">
        <v>42890</v>
      </c>
      <c r="B315" s="164">
        <v>1250</v>
      </c>
      <c r="C315" s="121">
        <f t="shared" si="22"/>
        <v>155</v>
      </c>
      <c r="D315" s="224" t="s">
        <v>243</v>
      </c>
      <c r="E315" s="164">
        <v>1500</v>
      </c>
      <c r="F315" s="164">
        <v>1458</v>
      </c>
      <c r="G315" s="174" t="s">
        <v>285</v>
      </c>
      <c r="H315" s="176">
        <v>79.2</v>
      </c>
      <c r="I315" s="176">
        <f t="shared" si="21"/>
        <v>26.222222222222221</v>
      </c>
      <c r="J315" s="176">
        <v>103.9</v>
      </c>
      <c r="K315" s="176">
        <f t="shared" si="23"/>
        <v>39.94444444444445</v>
      </c>
      <c r="L315" s="176">
        <v>9.1999999999999993</v>
      </c>
      <c r="M315" s="164">
        <v>7.91</v>
      </c>
      <c r="N315" s="164"/>
      <c r="O315" s="175">
        <v>423.8</v>
      </c>
      <c r="P315" s="175"/>
      <c r="Q315" s="192">
        <v>524.70000000000005</v>
      </c>
      <c r="R315" s="164" t="s">
        <v>11</v>
      </c>
      <c r="S315" s="192"/>
      <c r="T315" s="178" t="s">
        <v>17</v>
      </c>
      <c r="U315" s="179">
        <v>54.9</v>
      </c>
    </row>
    <row r="316" spans="1:21" x14ac:dyDescent="0.25">
      <c r="A316" s="174">
        <v>42890</v>
      </c>
      <c r="B316" s="164">
        <v>1320</v>
      </c>
      <c r="C316" s="121">
        <f t="shared" si="22"/>
        <v>155</v>
      </c>
      <c r="D316" s="224" t="s">
        <v>242</v>
      </c>
      <c r="E316" s="164">
        <v>1500</v>
      </c>
      <c r="F316" s="164">
        <v>1458</v>
      </c>
      <c r="G316" s="174" t="s">
        <v>23</v>
      </c>
      <c r="H316" s="176">
        <v>80.400000000000006</v>
      </c>
      <c r="I316" s="176">
        <f t="shared" si="21"/>
        <v>26.888888888888893</v>
      </c>
      <c r="J316" s="176">
        <v>102.6</v>
      </c>
      <c r="K316" s="176">
        <f t="shared" si="23"/>
        <v>39.222222222222221</v>
      </c>
      <c r="L316" s="176">
        <v>9.5</v>
      </c>
      <c r="M316" s="164">
        <v>8.1</v>
      </c>
      <c r="N316" s="164"/>
      <c r="O316" s="175">
        <v>369.2</v>
      </c>
      <c r="P316" s="175"/>
      <c r="Q316" s="176">
        <v>9.6</v>
      </c>
      <c r="R316" s="164" t="s">
        <v>51</v>
      </c>
      <c r="S316" s="176"/>
      <c r="T316" s="178"/>
      <c r="U316" s="179">
        <v>62.2</v>
      </c>
    </row>
    <row r="317" spans="1:21" x14ac:dyDescent="0.25">
      <c r="A317" s="174">
        <v>42890</v>
      </c>
      <c r="B317" s="164">
        <v>1344</v>
      </c>
      <c r="C317" s="121">
        <f t="shared" si="22"/>
        <v>155</v>
      </c>
      <c r="D317" s="223"/>
      <c r="E317" s="164"/>
      <c r="F317" s="164"/>
      <c r="G317" s="174" t="s">
        <v>22</v>
      </c>
      <c r="H317" s="176">
        <v>81.8</v>
      </c>
      <c r="I317" s="176">
        <f t="shared" si="21"/>
        <v>27.666666666666664</v>
      </c>
      <c r="J317" s="176">
        <v>103</v>
      </c>
      <c r="K317" s="176">
        <f t="shared" si="23"/>
        <v>39.444444444444443</v>
      </c>
      <c r="L317" s="176">
        <v>9.1999999999999993</v>
      </c>
      <c r="M317" s="164">
        <v>8.16</v>
      </c>
      <c r="N317" s="164"/>
      <c r="O317" s="175">
        <v>325</v>
      </c>
      <c r="P317" s="175"/>
      <c r="Q317" s="176"/>
      <c r="R317" s="164" t="s">
        <v>312</v>
      </c>
      <c r="S317" s="176"/>
      <c r="T317" s="178"/>
      <c r="U317" s="179">
        <v>61.85</v>
      </c>
    </row>
    <row r="318" spans="1:21" x14ac:dyDescent="0.25">
      <c r="A318" s="174">
        <v>42890</v>
      </c>
      <c r="B318" s="164">
        <v>1444</v>
      </c>
      <c r="C318" s="121">
        <f t="shared" si="22"/>
        <v>155</v>
      </c>
      <c r="D318" s="224" t="s">
        <v>244</v>
      </c>
      <c r="E318" s="164">
        <v>1500</v>
      </c>
      <c r="F318" s="164">
        <v>1458</v>
      </c>
      <c r="G318" s="174" t="s">
        <v>19</v>
      </c>
      <c r="H318" s="176">
        <v>81.7</v>
      </c>
      <c r="I318" s="176">
        <f t="shared" si="21"/>
        <v>27.611111111111111</v>
      </c>
      <c r="J318" s="176">
        <v>97.7</v>
      </c>
      <c r="K318" s="176">
        <f t="shared" si="23"/>
        <v>36.5</v>
      </c>
      <c r="L318" s="176">
        <v>8.1</v>
      </c>
      <c r="M318" s="164">
        <v>8.0500000000000007</v>
      </c>
      <c r="N318" s="164"/>
      <c r="O318" s="175">
        <v>353.6</v>
      </c>
      <c r="P318" s="175"/>
      <c r="Q318" s="176">
        <v>1</v>
      </c>
      <c r="R318" s="164" t="s">
        <v>76</v>
      </c>
      <c r="S318" s="176"/>
      <c r="T318" s="178"/>
      <c r="U318" s="179">
        <f t="shared" ref="U318:U336" si="26">IF(G318="Otter Island, south fork",49,0)</f>
        <v>49</v>
      </c>
    </row>
    <row r="319" spans="1:21" x14ac:dyDescent="0.25">
      <c r="A319" s="174">
        <v>42890</v>
      </c>
      <c r="B319" s="164">
        <v>1723</v>
      </c>
      <c r="C319" s="121">
        <f t="shared" si="22"/>
        <v>155</v>
      </c>
      <c r="D319" s="224"/>
      <c r="E319" s="164"/>
      <c r="F319" s="164"/>
      <c r="G319" s="174" t="s">
        <v>19</v>
      </c>
      <c r="H319" s="176">
        <v>82.4</v>
      </c>
      <c r="I319" s="176">
        <f t="shared" si="21"/>
        <v>28.000000000000004</v>
      </c>
      <c r="J319" s="176">
        <v>101</v>
      </c>
      <c r="K319" s="176">
        <f t="shared" si="23"/>
        <v>38.333333333333336</v>
      </c>
      <c r="L319" s="176">
        <v>9.8000000000000007</v>
      </c>
      <c r="M319" s="164">
        <v>8.1199999999999992</v>
      </c>
      <c r="N319" s="164"/>
      <c r="O319" s="175">
        <v>361.40000000000003</v>
      </c>
      <c r="P319" s="175"/>
      <c r="Q319" s="176"/>
      <c r="R319" s="164" t="s">
        <v>311</v>
      </c>
      <c r="S319" s="176"/>
      <c r="T319" s="178"/>
      <c r="U319" s="179">
        <f t="shared" si="26"/>
        <v>49</v>
      </c>
    </row>
    <row r="320" spans="1:21" x14ac:dyDescent="0.25">
      <c r="A320" s="174">
        <v>42891</v>
      </c>
      <c r="B320" s="164">
        <v>725</v>
      </c>
      <c r="C320" s="121">
        <f t="shared" si="22"/>
        <v>156</v>
      </c>
      <c r="D320" s="224"/>
      <c r="E320" s="164"/>
      <c r="F320" s="164"/>
      <c r="G320" s="174" t="s">
        <v>19</v>
      </c>
      <c r="H320" s="176">
        <v>73.900000000000006</v>
      </c>
      <c r="I320" s="176">
        <f t="shared" si="21"/>
        <v>23.277777777777782</v>
      </c>
      <c r="J320" s="176">
        <v>74.900000000000006</v>
      </c>
      <c r="K320" s="176">
        <f t="shared" si="23"/>
        <v>23.833333333333336</v>
      </c>
      <c r="L320" s="176">
        <v>9.4</v>
      </c>
      <c r="M320" s="164">
        <v>8.0299999999999994</v>
      </c>
      <c r="N320" s="164"/>
      <c r="O320" s="175">
        <v>357.5</v>
      </c>
      <c r="P320" s="175"/>
      <c r="Q320" s="176"/>
      <c r="R320" s="164" t="s">
        <v>313</v>
      </c>
      <c r="S320" s="176"/>
      <c r="T320" s="178"/>
      <c r="U320" s="179">
        <f t="shared" si="26"/>
        <v>49</v>
      </c>
    </row>
    <row r="321" spans="1:21" x14ac:dyDescent="0.25">
      <c r="A321" s="174">
        <v>42891</v>
      </c>
      <c r="B321" s="164">
        <v>1253</v>
      </c>
      <c r="C321" s="121">
        <f t="shared" si="22"/>
        <v>156</v>
      </c>
      <c r="D321" s="224"/>
      <c r="E321" s="164"/>
      <c r="F321" s="164"/>
      <c r="G321" s="174" t="s">
        <v>19</v>
      </c>
      <c r="H321" s="176">
        <v>80.8</v>
      </c>
      <c r="I321" s="176">
        <f t="shared" si="21"/>
        <v>27.111111111111107</v>
      </c>
      <c r="J321" s="176">
        <v>98.9</v>
      </c>
      <c r="K321" s="176">
        <f t="shared" si="23"/>
        <v>37.166666666666671</v>
      </c>
      <c r="L321" s="176">
        <v>10</v>
      </c>
      <c r="M321" s="164">
        <v>8.07</v>
      </c>
      <c r="N321" s="164"/>
      <c r="O321" s="175">
        <v>358.8</v>
      </c>
      <c r="P321" s="175"/>
      <c r="Q321" s="176"/>
      <c r="R321" s="164" t="s">
        <v>314</v>
      </c>
      <c r="S321" s="176"/>
      <c r="T321" s="178"/>
      <c r="U321" s="179">
        <f t="shared" si="26"/>
        <v>49</v>
      </c>
    </row>
    <row r="322" spans="1:21" x14ac:dyDescent="0.25">
      <c r="A322" s="174">
        <v>42891</v>
      </c>
      <c r="B322" s="164">
        <v>1720</v>
      </c>
      <c r="C322" s="121">
        <f t="shared" si="22"/>
        <v>156</v>
      </c>
      <c r="D322" s="224"/>
      <c r="E322" s="164"/>
      <c r="F322" s="164"/>
      <c r="G322" s="174" t="s">
        <v>19</v>
      </c>
      <c r="H322" s="176">
        <v>82.1</v>
      </c>
      <c r="I322" s="176">
        <f t="shared" si="21"/>
        <v>27.833333333333329</v>
      </c>
      <c r="J322" s="176">
        <v>103.5</v>
      </c>
      <c r="K322" s="176">
        <f t="shared" si="23"/>
        <v>39.722222222222221</v>
      </c>
      <c r="L322" s="176">
        <v>11</v>
      </c>
      <c r="M322" s="164">
        <v>8.06</v>
      </c>
      <c r="N322" s="164"/>
      <c r="O322" s="175">
        <v>356.2</v>
      </c>
      <c r="P322" s="175"/>
      <c r="Q322" s="176"/>
      <c r="R322" s="164" t="s">
        <v>314</v>
      </c>
      <c r="S322" s="176"/>
      <c r="T322" s="178"/>
      <c r="U322" s="179">
        <f t="shared" si="26"/>
        <v>49</v>
      </c>
    </row>
    <row r="323" spans="1:21" x14ac:dyDescent="0.25">
      <c r="A323" s="174">
        <v>42892</v>
      </c>
      <c r="B323" s="164">
        <v>656</v>
      </c>
      <c r="C323" s="121">
        <f t="shared" si="22"/>
        <v>157</v>
      </c>
      <c r="D323" s="224"/>
      <c r="E323" s="164"/>
      <c r="F323" s="164"/>
      <c r="G323" s="174" t="s">
        <v>19</v>
      </c>
      <c r="H323" s="176">
        <v>73.400000000000006</v>
      </c>
      <c r="I323" s="176">
        <f t="shared" si="21"/>
        <v>23.000000000000004</v>
      </c>
      <c r="J323" s="176">
        <v>73</v>
      </c>
      <c r="K323" s="176">
        <f t="shared" si="23"/>
        <v>22.777777777777779</v>
      </c>
      <c r="L323" s="176">
        <v>8.9</v>
      </c>
      <c r="M323" s="164">
        <v>8.1</v>
      </c>
      <c r="N323" s="164"/>
      <c r="O323" s="175">
        <v>358.8</v>
      </c>
      <c r="P323" s="175"/>
      <c r="Q323" s="176"/>
      <c r="R323" s="164" t="s">
        <v>115</v>
      </c>
      <c r="S323" s="176"/>
      <c r="T323" s="178" t="s">
        <v>315</v>
      </c>
      <c r="U323" s="179">
        <f t="shared" si="26"/>
        <v>49</v>
      </c>
    </row>
    <row r="324" spans="1:21" x14ac:dyDescent="0.25">
      <c r="A324" s="174">
        <v>42892</v>
      </c>
      <c r="B324" s="164">
        <v>1110</v>
      </c>
      <c r="C324" s="121">
        <f t="shared" si="22"/>
        <v>157</v>
      </c>
      <c r="D324" s="224"/>
      <c r="E324" s="164"/>
      <c r="F324" s="164"/>
      <c r="G324" s="174" t="s">
        <v>19</v>
      </c>
      <c r="H324" s="176">
        <v>81.599999999999994</v>
      </c>
      <c r="I324" s="176">
        <f t="shared" si="21"/>
        <v>27.55555555555555</v>
      </c>
      <c r="J324" s="176">
        <v>97.1</v>
      </c>
      <c r="K324" s="176">
        <f t="shared" si="23"/>
        <v>36.166666666666664</v>
      </c>
      <c r="L324" s="176">
        <v>10.4</v>
      </c>
      <c r="M324" s="164">
        <v>8</v>
      </c>
      <c r="N324" s="164"/>
      <c r="O324" s="175">
        <v>358.8</v>
      </c>
      <c r="P324" s="175"/>
      <c r="Q324" s="176"/>
      <c r="R324" s="164" t="s">
        <v>115</v>
      </c>
      <c r="S324" s="176"/>
      <c r="T324" s="178"/>
      <c r="U324" s="179">
        <f t="shared" si="26"/>
        <v>49</v>
      </c>
    </row>
    <row r="325" spans="1:21" x14ac:dyDescent="0.25">
      <c r="A325" s="174">
        <v>42892</v>
      </c>
      <c r="B325" s="164">
        <v>1642</v>
      </c>
      <c r="C325" s="121">
        <f t="shared" si="22"/>
        <v>157</v>
      </c>
      <c r="D325" s="224"/>
      <c r="E325" s="164"/>
      <c r="F325" s="164"/>
      <c r="G325" s="174" t="s">
        <v>19</v>
      </c>
      <c r="H325" s="176">
        <v>82.9</v>
      </c>
      <c r="I325" s="176">
        <f t="shared" si="21"/>
        <v>28.277777777777779</v>
      </c>
      <c r="J325" s="176">
        <v>96.4</v>
      </c>
      <c r="K325" s="176">
        <f t="shared" si="23"/>
        <v>35.777777777777779</v>
      </c>
      <c r="L325" s="176">
        <v>8.8000000000000007</v>
      </c>
      <c r="M325" s="164">
        <v>8.1</v>
      </c>
      <c r="N325" s="164"/>
      <c r="O325" s="175">
        <v>306.8</v>
      </c>
      <c r="P325" s="175"/>
      <c r="Q325" s="176"/>
      <c r="R325" s="164" t="s">
        <v>316</v>
      </c>
      <c r="S325" s="176"/>
      <c r="T325" s="178"/>
      <c r="U325" s="179">
        <f t="shared" si="26"/>
        <v>49</v>
      </c>
    </row>
    <row r="326" spans="1:21" x14ac:dyDescent="0.25">
      <c r="A326" s="174">
        <v>42893</v>
      </c>
      <c r="B326" s="164">
        <v>646</v>
      </c>
      <c r="C326" s="121">
        <f t="shared" si="22"/>
        <v>158</v>
      </c>
      <c r="D326" s="224"/>
      <c r="E326" s="164"/>
      <c r="F326" s="164"/>
      <c r="G326" s="174" t="s">
        <v>19</v>
      </c>
      <c r="H326" s="176">
        <v>73</v>
      </c>
      <c r="I326" s="176">
        <f t="shared" si="21"/>
        <v>22.777777777777779</v>
      </c>
      <c r="J326" s="176">
        <v>70</v>
      </c>
      <c r="K326" s="176">
        <f t="shared" si="23"/>
        <v>21.111111111111111</v>
      </c>
      <c r="L326" s="176">
        <v>8.9</v>
      </c>
      <c r="M326" s="164">
        <v>8.16</v>
      </c>
      <c r="N326" s="164"/>
      <c r="O326" s="175">
        <v>360.1</v>
      </c>
      <c r="P326" s="175"/>
      <c r="Q326" s="176"/>
      <c r="R326" s="164" t="s">
        <v>317</v>
      </c>
      <c r="S326" s="176"/>
      <c r="T326" s="193" t="s">
        <v>318</v>
      </c>
      <c r="U326" s="179">
        <f t="shared" si="26"/>
        <v>49</v>
      </c>
    </row>
    <row r="327" spans="1:21" x14ac:dyDescent="0.25">
      <c r="A327" s="174">
        <v>42893</v>
      </c>
      <c r="B327" s="164">
        <v>1445</v>
      </c>
      <c r="C327" s="121">
        <f t="shared" si="22"/>
        <v>158</v>
      </c>
      <c r="D327" s="224"/>
      <c r="E327" s="164"/>
      <c r="F327" s="164"/>
      <c r="G327" s="174" t="s">
        <v>19</v>
      </c>
      <c r="H327" s="176">
        <v>82.4</v>
      </c>
      <c r="I327" s="176">
        <f t="shared" si="21"/>
        <v>28.000000000000004</v>
      </c>
      <c r="J327" s="176">
        <v>98.6</v>
      </c>
      <c r="K327" s="176">
        <f t="shared" si="23"/>
        <v>36.999999999999993</v>
      </c>
      <c r="L327" s="176">
        <v>9.4</v>
      </c>
      <c r="M327" s="164">
        <v>8</v>
      </c>
      <c r="N327" s="164"/>
      <c r="O327" s="175">
        <v>356.2</v>
      </c>
      <c r="P327" s="175"/>
      <c r="Q327" s="176"/>
      <c r="R327" s="164" t="s">
        <v>317</v>
      </c>
      <c r="S327" s="176"/>
      <c r="T327" s="178"/>
      <c r="U327" s="179">
        <f t="shared" si="26"/>
        <v>49</v>
      </c>
    </row>
    <row r="328" spans="1:21" x14ac:dyDescent="0.25">
      <c r="A328" s="174">
        <v>42893</v>
      </c>
      <c r="B328" s="164">
        <v>1641</v>
      </c>
      <c r="C328" s="121">
        <f t="shared" si="22"/>
        <v>158</v>
      </c>
      <c r="D328" s="224"/>
      <c r="E328" s="164"/>
      <c r="F328" s="164"/>
      <c r="G328" s="174" t="s">
        <v>19</v>
      </c>
      <c r="H328" s="176">
        <v>81.5</v>
      </c>
      <c r="I328" s="176">
        <f t="shared" si="21"/>
        <v>27.5</v>
      </c>
      <c r="J328" s="176">
        <v>94.8</v>
      </c>
      <c r="K328" s="176">
        <f t="shared" si="23"/>
        <v>34.888888888888886</v>
      </c>
      <c r="L328" s="176">
        <v>10</v>
      </c>
      <c r="M328" s="164">
        <v>7.97</v>
      </c>
      <c r="N328" s="164"/>
      <c r="O328" s="175">
        <v>356.2</v>
      </c>
      <c r="P328" s="175"/>
      <c r="Q328" s="176"/>
      <c r="R328" s="164" t="s">
        <v>323</v>
      </c>
      <c r="S328" s="176"/>
      <c r="T328" s="193" t="s">
        <v>333</v>
      </c>
      <c r="U328" s="179">
        <f t="shared" si="26"/>
        <v>49</v>
      </c>
    </row>
    <row r="329" spans="1:21" x14ac:dyDescent="0.25">
      <c r="A329" s="174">
        <v>42894</v>
      </c>
      <c r="B329" s="164">
        <v>655</v>
      </c>
      <c r="C329" s="121">
        <f t="shared" si="22"/>
        <v>159</v>
      </c>
      <c r="D329" s="224"/>
      <c r="E329" s="164"/>
      <c r="F329" s="164"/>
      <c r="G329" s="174" t="s">
        <v>19</v>
      </c>
      <c r="H329" s="176">
        <v>72.2</v>
      </c>
      <c r="I329" s="176">
        <f t="shared" si="21"/>
        <v>22.333333333333336</v>
      </c>
      <c r="J329" s="176">
        <v>66</v>
      </c>
      <c r="K329" s="176">
        <f t="shared" si="23"/>
        <v>18.888888888888889</v>
      </c>
      <c r="L329" s="176">
        <v>10.1</v>
      </c>
      <c r="M329" s="164">
        <v>8.0299999999999994</v>
      </c>
      <c r="N329" s="164"/>
      <c r="O329" s="175">
        <v>357.5</v>
      </c>
      <c r="P329" s="175"/>
      <c r="Q329" s="176"/>
      <c r="R329" s="164" t="s">
        <v>323</v>
      </c>
      <c r="S329" s="176"/>
      <c r="T329" s="178"/>
      <c r="U329" s="179">
        <f t="shared" si="26"/>
        <v>49</v>
      </c>
    </row>
    <row r="330" spans="1:21" x14ac:dyDescent="0.25">
      <c r="A330" s="174">
        <v>42894</v>
      </c>
      <c r="B330" s="164">
        <v>1345</v>
      </c>
      <c r="C330" s="121">
        <f t="shared" si="22"/>
        <v>159</v>
      </c>
      <c r="D330" s="224"/>
      <c r="E330" s="164"/>
      <c r="F330" s="164"/>
      <c r="G330" s="174" t="s">
        <v>19</v>
      </c>
      <c r="H330" s="176">
        <v>80.400000000000006</v>
      </c>
      <c r="I330" s="176">
        <f t="shared" si="21"/>
        <v>26.888888888888893</v>
      </c>
      <c r="J330" s="176">
        <v>96.5</v>
      </c>
      <c r="K330" s="176">
        <f t="shared" si="23"/>
        <v>35.833333333333336</v>
      </c>
      <c r="L330" s="176">
        <v>10.4</v>
      </c>
      <c r="M330" s="164">
        <v>7.93</v>
      </c>
      <c r="N330" s="164"/>
      <c r="O330" s="175">
        <v>356.2</v>
      </c>
      <c r="P330" s="175"/>
      <c r="Q330" s="176"/>
      <c r="R330" s="164" t="s">
        <v>323</v>
      </c>
      <c r="S330" s="176"/>
      <c r="T330" s="178"/>
      <c r="U330" s="179">
        <f t="shared" si="26"/>
        <v>49</v>
      </c>
    </row>
    <row r="331" spans="1:21" x14ac:dyDescent="0.25">
      <c r="A331" s="174">
        <v>42894</v>
      </c>
      <c r="B331" s="164">
        <v>1710</v>
      </c>
      <c r="C331" s="121">
        <f t="shared" si="22"/>
        <v>159</v>
      </c>
      <c r="D331" s="224"/>
      <c r="E331" s="164"/>
      <c r="F331" s="164"/>
      <c r="G331" s="174" t="s">
        <v>19</v>
      </c>
      <c r="H331" s="176">
        <v>80.2</v>
      </c>
      <c r="I331" s="176">
        <f t="shared" si="21"/>
        <v>26.777777777777779</v>
      </c>
      <c r="J331" s="176">
        <v>98.9</v>
      </c>
      <c r="K331" s="176">
        <f t="shared" si="23"/>
        <v>37.166666666666671</v>
      </c>
      <c r="L331" s="176">
        <v>10.3</v>
      </c>
      <c r="M331" s="164">
        <v>8.07</v>
      </c>
      <c r="N331" s="164"/>
      <c r="O331" s="175">
        <v>361.40000000000003</v>
      </c>
      <c r="P331" s="175"/>
      <c r="Q331" s="176"/>
      <c r="R331" s="164" t="s">
        <v>323</v>
      </c>
      <c r="S331" s="176"/>
      <c r="T331" s="178"/>
      <c r="U331" s="179">
        <f t="shared" si="26"/>
        <v>49</v>
      </c>
    </row>
    <row r="332" spans="1:21" x14ac:dyDescent="0.25">
      <c r="A332" s="174">
        <v>42895</v>
      </c>
      <c r="B332" s="164">
        <v>801</v>
      </c>
      <c r="C332" s="121">
        <f t="shared" si="22"/>
        <v>160</v>
      </c>
      <c r="D332" s="224"/>
      <c r="E332" s="164"/>
      <c r="F332" s="164"/>
      <c r="G332" s="174" t="s">
        <v>19</v>
      </c>
      <c r="H332" s="176">
        <v>73</v>
      </c>
      <c r="I332" s="176">
        <f t="shared" si="21"/>
        <v>22.777777777777779</v>
      </c>
      <c r="J332" s="176">
        <v>79.2</v>
      </c>
      <c r="K332" s="176">
        <f t="shared" si="23"/>
        <v>26.222222222222221</v>
      </c>
      <c r="L332" s="176">
        <v>10.3</v>
      </c>
      <c r="M332" s="164">
        <v>7.89</v>
      </c>
      <c r="N332" s="164"/>
      <c r="O332" s="175">
        <v>358.8</v>
      </c>
      <c r="P332" s="175"/>
      <c r="Q332" s="176"/>
      <c r="R332" s="164" t="s">
        <v>323</v>
      </c>
      <c r="S332" s="176"/>
      <c r="T332" s="178"/>
      <c r="U332" s="179">
        <f t="shared" si="26"/>
        <v>49</v>
      </c>
    </row>
    <row r="333" spans="1:21" x14ac:dyDescent="0.25">
      <c r="A333" s="174">
        <v>42895</v>
      </c>
      <c r="B333" s="164">
        <v>1417</v>
      </c>
      <c r="C333" s="121">
        <f t="shared" si="22"/>
        <v>160</v>
      </c>
      <c r="D333" s="224"/>
      <c r="E333" s="164"/>
      <c r="F333" s="164"/>
      <c r="G333" s="174" t="s">
        <v>19</v>
      </c>
      <c r="H333" s="176">
        <v>82.6</v>
      </c>
      <c r="I333" s="176">
        <f t="shared" si="21"/>
        <v>28.111111111111107</v>
      </c>
      <c r="J333" s="176">
        <v>100.1</v>
      </c>
      <c r="K333" s="176">
        <f t="shared" si="23"/>
        <v>37.833333333333329</v>
      </c>
      <c r="L333" s="176">
        <v>9.1</v>
      </c>
      <c r="M333" s="164">
        <v>7.97</v>
      </c>
      <c r="N333" s="164"/>
      <c r="O333" s="175">
        <v>357.5</v>
      </c>
      <c r="P333" s="175"/>
      <c r="Q333" s="176"/>
      <c r="R333" s="164" t="s">
        <v>323</v>
      </c>
      <c r="S333" s="176"/>
      <c r="T333" s="193" t="s">
        <v>334</v>
      </c>
      <c r="U333" s="179">
        <f t="shared" si="26"/>
        <v>49</v>
      </c>
    </row>
    <row r="334" spans="1:21" x14ac:dyDescent="0.25">
      <c r="A334" s="174">
        <v>42895</v>
      </c>
      <c r="B334" s="164">
        <v>1720</v>
      </c>
      <c r="C334" s="121">
        <f t="shared" si="22"/>
        <v>160</v>
      </c>
      <c r="D334" s="224"/>
      <c r="E334" s="164"/>
      <c r="F334" s="164"/>
      <c r="G334" s="174" t="s">
        <v>19</v>
      </c>
      <c r="H334" s="176">
        <v>79.400000000000006</v>
      </c>
      <c r="I334" s="176">
        <f t="shared" si="21"/>
        <v>26.333333333333336</v>
      </c>
      <c r="J334" s="176">
        <v>92</v>
      </c>
      <c r="K334" s="176">
        <f t="shared" si="23"/>
        <v>33.333333333333336</v>
      </c>
      <c r="L334" s="176">
        <v>9.6999999999999993</v>
      </c>
      <c r="M334" s="164">
        <v>7.99</v>
      </c>
      <c r="N334" s="164"/>
      <c r="O334" s="175">
        <v>356.2</v>
      </c>
      <c r="P334" s="175"/>
      <c r="Q334" s="176"/>
      <c r="R334" s="164" t="s">
        <v>323</v>
      </c>
      <c r="S334" s="176"/>
      <c r="T334" s="178"/>
      <c r="U334" s="179">
        <f t="shared" si="26"/>
        <v>49</v>
      </c>
    </row>
    <row r="335" spans="1:21" x14ac:dyDescent="0.25">
      <c r="A335" s="174">
        <v>42896</v>
      </c>
      <c r="B335" s="164">
        <v>713</v>
      </c>
      <c r="C335" s="121">
        <f t="shared" si="22"/>
        <v>161</v>
      </c>
      <c r="D335" s="224"/>
      <c r="E335" s="164"/>
      <c r="F335" s="164"/>
      <c r="G335" s="174" t="s">
        <v>19</v>
      </c>
      <c r="H335" s="176">
        <v>71.5</v>
      </c>
      <c r="I335" s="176">
        <f t="shared" si="21"/>
        <v>21.944444444444443</v>
      </c>
      <c r="J335" s="176">
        <v>66.400000000000006</v>
      </c>
      <c r="K335" s="176">
        <f t="shared" si="23"/>
        <v>19.111111111111114</v>
      </c>
      <c r="L335" s="176">
        <v>9.5</v>
      </c>
      <c r="M335" s="164">
        <v>8.01</v>
      </c>
      <c r="N335" s="164"/>
      <c r="O335" s="175">
        <v>358.8</v>
      </c>
      <c r="P335" s="175"/>
      <c r="Q335" s="176"/>
      <c r="R335" s="164" t="s">
        <v>323</v>
      </c>
      <c r="S335" s="176"/>
      <c r="T335" s="178"/>
      <c r="U335" s="179">
        <f t="shared" si="26"/>
        <v>49</v>
      </c>
    </row>
    <row r="336" spans="1:21" x14ac:dyDescent="0.25">
      <c r="A336" s="174">
        <v>42896</v>
      </c>
      <c r="B336" s="164">
        <v>1040</v>
      </c>
      <c r="C336" s="121">
        <f t="shared" si="22"/>
        <v>161</v>
      </c>
      <c r="D336" s="224" t="s">
        <v>254</v>
      </c>
      <c r="E336" s="164">
        <v>1650</v>
      </c>
      <c r="F336" s="164">
        <v>1700</v>
      </c>
      <c r="G336" s="174" t="s">
        <v>255</v>
      </c>
      <c r="H336" s="176">
        <v>73.7</v>
      </c>
      <c r="I336" s="176">
        <f t="shared" ref="I336:I399" si="27">CONVERT(H336,"F","C")</f>
        <v>23.166666666666668</v>
      </c>
      <c r="J336" s="176">
        <v>87.5</v>
      </c>
      <c r="K336" s="176">
        <f t="shared" si="23"/>
        <v>30.833333333333332</v>
      </c>
      <c r="L336" s="176">
        <v>10.3</v>
      </c>
      <c r="M336" s="164">
        <v>7.63</v>
      </c>
      <c r="N336" s="164"/>
      <c r="O336" s="175">
        <v>442</v>
      </c>
      <c r="P336" s="175"/>
      <c r="Q336" s="176">
        <v>75.400000000000006</v>
      </c>
      <c r="R336" s="164" t="s">
        <v>28</v>
      </c>
      <c r="S336" s="176"/>
      <c r="T336" s="164"/>
      <c r="U336" s="179">
        <f t="shared" si="26"/>
        <v>0</v>
      </c>
    </row>
    <row r="337" spans="1:21" x14ac:dyDescent="0.25">
      <c r="A337" s="174">
        <v>42896</v>
      </c>
      <c r="B337" s="164">
        <v>1110</v>
      </c>
      <c r="C337" s="121">
        <f t="shared" ref="C337:C400" si="28">A337-DATE(YEAR(A337),1,0)</f>
        <v>161</v>
      </c>
      <c r="D337" s="224" t="s">
        <v>257</v>
      </c>
      <c r="E337" s="164">
        <v>1650</v>
      </c>
      <c r="F337" s="164">
        <v>1700</v>
      </c>
      <c r="G337" s="174" t="s">
        <v>21</v>
      </c>
      <c r="H337" s="176">
        <v>73.099999999999994</v>
      </c>
      <c r="I337" s="176">
        <f t="shared" si="27"/>
        <v>22.833333333333329</v>
      </c>
      <c r="J337" s="176">
        <v>88.2</v>
      </c>
      <c r="K337" s="176">
        <f t="shared" ref="K337:K400" si="29">CONVERT(J337,"F","C")</f>
        <v>31.222222222222221</v>
      </c>
      <c r="L337" s="176">
        <v>10.199999999999999</v>
      </c>
      <c r="M337" s="164">
        <v>7.68</v>
      </c>
      <c r="N337" s="164"/>
      <c r="O337" s="175">
        <v>435.5</v>
      </c>
      <c r="P337" s="175"/>
      <c r="Q337" s="176">
        <v>52</v>
      </c>
      <c r="R337" s="164" t="s">
        <v>37</v>
      </c>
      <c r="S337" s="176"/>
      <c r="T337" s="164"/>
      <c r="U337" s="179">
        <v>53.9</v>
      </c>
    </row>
    <row r="338" spans="1:21" x14ac:dyDescent="0.25">
      <c r="A338" s="174">
        <v>42896</v>
      </c>
      <c r="B338" s="164">
        <v>1131</v>
      </c>
      <c r="C338" s="121">
        <f t="shared" si="28"/>
        <v>161</v>
      </c>
      <c r="D338" s="224" t="s">
        <v>258</v>
      </c>
      <c r="E338" s="164">
        <v>1650</v>
      </c>
      <c r="F338" s="164">
        <v>1700</v>
      </c>
      <c r="G338" s="174" t="s">
        <v>285</v>
      </c>
      <c r="H338" s="176">
        <v>75.2</v>
      </c>
      <c r="I338" s="176">
        <f t="shared" si="27"/>
        <v>24</v>
      </c>
      <c r="J338" s="176">
        <v>89.4</v>
      </c>
      <c r="K338" s="176">
        <f t="shared" si="29"/>
        <v>31.888888888888893</v>
      </c>
      <c r="L338" s="176">
        <v>9.6</v>
      </c>
      <c r="M338" s="164">
        <v>7.83</v>
      </c>
      <c r="N338" s="164"/>
      <c r="O338" s="175">
        <v>425.1</v>
      </c>
      <c r="P338" s="175"/>
      <c r="Q338" s="192">
        <v>313</v>
      </c>
      <c r="R338" s="164" t="s">
        <v>20</v>
      </c>
      <c r="S338" s="192"/>
      <c r="T338" s="178" t="s">
        <v>27</v>
      </c>
      <c r="U338" s="179">
        <v>54.9</v>
      </c>
    </row>
    <row r="339" spans="1:21" x14ac:dyDescent="0.25">
      <c r="A339" s="174">
        <v>42896</v>
      </c>
      <c r="B339" s="164">
        <v>1200</v>
      </c>
      <c r="C339" s="121">
        <f t="shared" si="28"/>
        <v>161</v>
      </c>
      <c r="D339" s="224" t="s">
        <v>259</v>
      </c>
      <c r="E339" s="164">
        <v>1650</v>
      </c>
      <c r="F339" s="164">
        <v>1700</v>
      </c>
      <c r="G339" s="174" t="s">
        <v>23</v>
      </c>
      <c r="H339" s="176">
        <v>76.099999999999994</v>
      </c>
      <c r="I339" s="176">
        <f t="shared" si="27"/>
        <v>24.499999999999996</v>
      </c>
      <c r="J339" s="176">
        <v>89.7</v>
      </c>
      <c r="K339" s="176">
        <f t="shared" si="29"/>
        <v>32.055555555555557</v>
      </c>
      <c r="L339" s="176">
        <v>9.8000000000000007</v>
      </c>
      <c r="M339" s="164">
        <v>8.06</v>
      </c>
      <c r="N339" s="164"/>
      <c r="O339" s="175">
        <v>387.40000000000003</v>
      </c>
      <c r="P339" s="175"/>
      <c r="Q339" s="176">
        <v>8.4</v>
      </c>
      <c r="R339" s="164" t="s">
        <v>53</v>
      </c>
      <c r="S339" s="176"/>
      <c r="T339" s="178"/>
      <c r="U339" s="179">
        <v>62.2</v>
      </c>
    </row>
    <row r="340" spans="1:21" x14ac:dyDescent="0.25">
      <c r="A340" s="174">
        <v>42896</v>
      </c>
      <c r="B340" s="164">
        <v>1302</v>
      </c>
      <c r="C340" s="121">
        <f t="shared" si="28"/>
        <v>161</v>
      </c>
      <c r="D340" s="224" t="s">
        <v>260</v>
      </c>
      <c r="E340" s="164">
        <v>1650</v>
      </c>
      <c r="F340" s="164">
        <v>1700</v>
      </c>
      <c r="G340" s="174" t="s">
        <v>24</v>
      </c>
      <c r="H340" s="176">
        <v>78.900000000000006</v>
      </c>
      <c r="I340" s="176">
        <f t="shared" si="27"/>
        <v>26.055555555555557</v>
      </c>
      <c r="J340" s="176">
        <v>90.3</v>
      </c>
      <c r="K340" s="176">
        <f t="shared" si="29"/>
        <v>32.388888888888886</v>
      </c>
      <c r="L340" s="176">
        <v>7.2</v>
      </c>
      <c r="M340" s="164">
        <v>7.94</v>
      </c>
      <c r="N340" s="164"/>
      <c r="O340" s="175">
        <v>410.8</v>
      </c>
      <c r="P340" s="175"/>
      <c r="Q340" s="176">
        <v>10.5</v>
      </c>
      <c r="R340" s="164" t="s">
        <v>51</v>
      </c>
      <c r="S340" s="176"/>
      <c r="T340" s="178"/>
      <c r="U340" s="179">
        <v>59.3</v>
      </c>
    </row>
    <row r="341" spans="1:21" x14ac:dyDescent="0.25">
      <c r="A341" s="174">
        <v>42896</v>
      </c>
      <c r="B341" s="164">
        <v>1340</v>
      </c>
      <c r="C341" s="121">
        <f t="shared" si="28"/>
        <v>161</v>
      </c>
      <c r="D341" s="224" t="s">
        <v>261</v>
      </c>
      <c r="E341" s="164">
        <v>1650</v>
      </c>
      <c r="F341" s="164">
        <v>1700</v>
      </c>
      <c r="G341" s="174" t="s">
        <v>21</v>
      </c>
      <c r="H341" s="176">
        <v>77.2</v>
      </c>
      <c r="I341" s="176">
        <f t="shared" si="27"/>
        <v>25.111111111111111</v>
      </c>
      <c r="J341" s="176">
        <v>90.2</v>
      </c>
      <c r="K341" s="176">
        <f t="shared" si="29"/>
        <v>32.333333333333336</v>
      </c>
      <c r="L341" s="176">
        <v>8.9</v>
      </c>
      <c r="M341" s="164">
        <v>7.87</v>
      </c>
      <c r="N341" s="164"/>
      <c r="O341" s="175">
        <v>403</v>
      </c>
      <c r="P341" s="175"/>
      <c r="Q341" s="176">
        <v>32.700000000000003</v>
      </c>
      <c r="R341" s="164" t="s">
        <v>43</v>
      </c>
      <c r="S341" s="176"/>
      <c r="T341" s="178"/>
      <c r="U341" s="179">
        <v>53.9</v>
      </c>
    </row>
    <row r="342" spans="1:21" x14ac:dyDescent="0.25">
      <c r="A342" s="174">
        <v>42896</v>
      </c>
      <c r="B342" s="164">
        <v>1403</v>
      </c>
      <c r="C342" s="121">
        <f t="shared" si="28"/>
        <v>161</v>
      </c>
      <c r="D342" s="224" t="s">
        <v>262</v>
      </c>
      <c r="E342" s="164">
        <v>1650</v>
      </c>
      <c r="F342" s="164">
        <v>1700</v>
      </c>
      <c r="G342" s="174" t="s">
        <v>263</v>
      </c>
      <c r="H342" s="176">
        <v>76.3</v>
      </c>
      <c r="I342" s="176">
        <f t="shared" si="27"/>
        <v>24.611111111111107</v>
      </c>
      <c r="J342" s="176">
        <v>90.1</v>
      </c>
      <c r="K342" s="176">
        <f t="shared" si="29"/>
        <v>32.277777777777771</v>
      </c>
      <c r="L342" s="176">
        <v>8.6999999999999993</v>
      </c>
      <c r="M342" s="164">
        <v>8.0500000000000007</v>
      </c>
      <c r="N342" s="164"/>
      <c r="O342" s="175">
        <v>348.40000000000003</v>
      </c>
      <c r="P342" s="175"/>
      <c r="Q342" s="176">
        <v>5.2</v>
      </c>
      <c r="R342" s="164" t="s">
        <v>59</v>
      </c>
      <c r="S342" s="176"/>
      <c r="T342" s="178"/>
      <c r="U342" s="179">
        <v>47.9</v>
      </c>
    </row>
    <row r="343" spans="1:21" x14ac:dyDescent="0.25">
      <c r="A343" s="174">
        <v>42896</v>
      </c>
      <c r="B343" s="164">
        <v>1420</v>
      </c>
      <c r="C343" s="121">
        <f t="shared" si="28"/>
        <v>161</v>
      </c>
      <c r="D343" s="224"/>
      <c r="E343" s="164"/>
      <c r="F343" s="164"/>
      <c r="G343" s="174" t="s">
        <v>201</v>
      </c>
      <c r="H343" s="176">
        <v>76.099999999999994</v>
      </c>
      <c r="I343" s="176">
        <f t="shared" si="27"/>
        <v>24.499999999999996</v>
      </c>
      <c r="J343" s="176">
        <v>89.6</v>
      </c>
      <c r="K343" s="176">
        <f t="shared" si="29"/>
        <v>31.999999999999996</v>
      </c>
      <c r="L343" s="176">
        <v>8.6</v>
      </c>
      <c r="M343" s="164">
        <v>7.34</v>
      </c>
      <c r="N343" s="164"/>
      <c r="O343" s="175">
        <v>429</v>
      </c>
      <c r="P343" s="175"/>
      <c r="Q343" s="176"/>
      <c r="R343" s="164" t="s">
        <v>323</v>
      </c>
      <c r="S343" s="176"/>
      <c r="T343" s="193" t="s">
        <v>335</v>
      </c>
      <c r="U343" s="179">
        <f>IF(G343="Otter Island, south fork",49,0)</f>
        <v>0</v>
      </c>
    </row>
    <row r="344" spans="1:21" x14ac:dyDescent="0.25">
      <c r="A344" s="174">
        <v>42896</v>
      </c>
      <c r="B344" s="164">
        <v>1438</v>
      </c>
      <c r="C344" s="121">
        <f t="shared" si="28"/>
        <v>161</v>
      </c>
      <c r="D344" s="224" t="s">
        <v>264</v>
      </c>
      <c r="E344" s="164">
        <v>1650</v>
      </c>
      <c r="F344" s="164">
        <v>1700</v>
      </c>
      <c r="G344" s="174" t="s">
        <v>179</v>
      </c>
      <c r="H344" s="176">
        <v>79.099999999999994</v>
      </c>
      <c r="I344" s="176">
        <f t="shared" si="27"/>
        <v>26.166666666666664</v>
      </c>
      <c r="J344" s="176">
        <v>89.6</v>
      </c>
      <c r="K344" s="176">
        <f t="shared" si="29"/>
        <v>31.999999999999996</v>
      </c>
      <c r="L344" s="176">
        <v>7.6</v>
      </c>
      <c r="M344" s="164">
        <v>8.09</v>
      </c>
      <c r="N344" s="164"/>
      <c r="O344" s="175">
        <v>287.3</v>
      </c>
      <c r="P344" s="175"/>
      <c r="Q344" s="176">
        <v>9.3000000000000007</v>
      </c>
      <c r="R344" s="164" t="s">
        <v>42</v>
      </c>
      <c r="S344" s="176"/>
      <c r="T344" s="178"/>
      <c r="U344" s="179">
        <v>46.2</v>
      </c>
    </row>
    <row r="345" spans="1:21" x14ac:dyDescent="0.25">
      <c r="A345" s="174">
        <v>42896</v>
      </c>
      <c r="B345" s="164">
        <v>1500</v>
      </c>
      <c r="C345" s="121">
        <f t="shared" si="28"/>
        <v>161</v>
      </c>
      <c r="D345" s="224" t="s">
        <v>265</v>
      </c>
      <c r="E345" s="164">
        <v>1650</v>
      </c>
      <c r="F345" s="164">
        <v>1700</v>
      </c>
      <c r="G345" s="174" t="s">
        <v>200</v>
      </c>
      <c r="H345" s="176">
        <v>79.099999999999994</v>
      </c>
      <c r="I345" s="176">
        <f t="shared" si="27"/>
        <v>26.166666666666664</v>
      </c>
      <c r="J345" s="176">
        <v>89.2</v>
      </c>
      <c r="K345" s="176">
        <f t="shared" si="29"/>
        <v>31.777777777777779</v>
      </c>
      <c r="L345" s="176">
        <v>9</v>
      </c>
      <c r="M345" s="164">
        <v>8.07</v>
      </c>
      <c r="N345" s="164"/>
      <c r="O345" s="175">
        <v>343.2</v>
      </c>
      <c r="P345" s="175"/>
      <c r="Q345" s="176">
        <v>4.0999999999999996</v>
      </c>
      <c r="R345" s="164" t="s">
        <v>63</v>
      </c>
      <c r="S345" s="176"/>
      <c r="T345" s="178"/>
      <c r="U345" s="179">
        <v>44</v>
      </c>
    </row>
    <row r="346" spans="1:21" x14ac:dyDescent="0.25">
      <c r="A346" s="174">
        <v>42896</v>
      </c>
      <c r="B346" s="164">
        <v>1527</v>
      </c>
      <c r="C346" s="121">
        <f t="shared" si="28"/>
        <v>161</v>
      </c>
      <c r="D346" s="224" t="s">
        <v>266</v>
      </c>
      <c r="E346" s="164">
        <v>1650</v>
      </c>
      <c r="F346" s="164">
        <v>1700</v>
      </c>
      <c r="G346" s="174" t="s">
        <v>225</v>
      </c>
      <c r="H346" s="176">
        <v>77.900000000000006</v>
      </c>
      <c r="I346" s="176">
        <f t="shared" si="27"/>
        <v>25.500000000000004</v>
      </c>
      <c r="J346" s="176">
        <v>89.1</v>
      </c>
      <c r="K346" s="176">
        <f t="shared" si="29"/>
        <v>31.722222222222218</v>
      </c>
      <c r="L346" s="176">
        <v>8.1999999999999993</v>
      </c>
      <c r="M346" s="164">
        <v>8.08</v>
      </c>
      <c r="N346" s="164"/>
      <c r="O346" s="175">
        <v>344.5</v>
      </c>
      <c r="P346" s="175"/>
      <c r="Q346" s="176">
        <v>5</v>
      </c>
      <c r="R346" s="164" t="s">
        <v>61</v>
      </c>
      <c r="S346" s="176"/>
      <c r="T346" s="178"/>
      <c r="U346" s="179">
        <v>41.6</v>
      </c>
    </row>
    <row r="347" spans="1:21" x14ac:dyDescent="0.25">
      <c r="A347" s="174">
        <v>42896</v>
      </c>
      <c r="B347" s="164">
        <v>1635</v>
      </c>
      <c r="C347" s="121">
        <f t="shared" si="28"/>
        <v>161</v>
      </c>
      <c r="D347" s="224" t="s">
        <v>267</v>
      </c>
      <c r="E347" s="164">
        <v>1650</v>
      </c>
      <c r="F347" s="164">
        <v>1700</v>
      </c>
      <c r="G347" s="174" t="s">
        <v>19</v>
      </c>
      <c r="H347" s="176">
        <v>78.3</v>
      </c>
      <c r="I347" s="176">
        <f t="shared" si="27"/>
        <v>25.722222222222221</v>
      </c>
      <c r="J347" s="176">
        <v>87.5</v>
      </c>
      <c r="K347" s="176">
        <f t="shared" si="29"/>
        <v>30.833333333333332</v>
      </c>
      <c r="L347" s="176">
        <v>8.4</v>
      </c>
      <c r="M347" s="190">
        <v>8.08</v>
      </c>
      <c r="N347" s="190"/>
      <c r="O347" s="175">
        <v>356.2</v>
      </c>
      <c r="P347" s="175"/>
      <c r="Q347" s="176">
        <v>7.3</v>
      </c>
      <c r="R347" s="164" t="s">
        <v>43</v>
      </c>
      <c r="S347" s="176"/>
      <c r="T347" s="178"/>
      <c r="U347" s="179">
        <f t="shared" ref="U347:U358" si="30">IF(G347="Otter Island, south fork",49,0)</f>
        <v>49</v>
      </c>
    </row>
    <row r="348" spans="1:21" x14ac:dyDescent="0.25">
      <c r="A348" s="174">
        <v>42897</v>
      </c>
      <c r="B348" s="164">
        <v>736</v>
      </c>
      <c r="C348" s="121">
        <f t="shared" si="28"/>
        <v>162</v>
      </c>
      <c r="D348" s="224"/>
      <c r="E348" s="164"/>
      <c r="F348" s="164"/>
      <c r="G348" s="174" t="s">
        <v>19</v>
      </c>
      <c r="H348" s="176">
        <v>71.900000000000006</v>
      </c>
      <c r="I348" s="176">
        <f t="shared" si="27"/>
        <v>22.166666666666668</v>
      </c>
      <c r="J348" s="176">
        <v>75.2</v>
      </c>
      <c r="K348" s="176">
        <f t="shared" si="29"/>
        <v>24</v>
      </c>
      <c r="L348" s="176">
        <v>8.4</v>
      </c>
      <c r="M348" s="190">
        <v>7.97</v>
      </c>
      <c r="N348" s="190"/>
      <c r="O348" s="175">
        <v>358.8</v>
      </c>
      <c r="P348" s="175"/>
      <c r="Q348" s="176"/>
      <c r="R348" s="164" t="s">
        <v>323</v>
      </c>
      <c r="S348" s="176"/>
      <c r="T348" s="193" t="s">
        <v>336</v>
      </c>
      <c r="U348" s="179">
        <f t="shared" si="30"/>
        <v>49</v>
      </c>
    </row>
    <row r="349" spans="1:21" x14ac:dyDescent="0.25">
      <c r="A349" s="174">
        <v>42897</v>
      </c>
      <c r="B349" s="164">
        <v>1320</v>
      </c>
      <c r="C349" s="121">
        <f t="shared" si="28"/>
        <v>162</v>
      </c>
      <c r="D349" s="224"/>
      <c r="E349" s="164"/>
      <c r="F349" s="164"/>
      <c r="G349" s="174" t="s">
        <v>19</v>
      </c>
      <c r="H349" s="176">
        <v>76.8</v>
      </c>
      <c r="I349" s="176">
        <f t="shared" si="27"/>
        <v>24.888888888888886</v>
      </c>
      <c r="J349" s="176">
        <v>86.7</v>
      </c>
      <c r="K349" s="176">
        <f t="shared" si="29"/>
        <v>30.388888888888889</v>
      </c>
      <c r="L349" s="176">
        <v>10</v>
      </c>
      <c r="M349" s="190">
        <v>7.98</v>
      </c>
      <c r="N349" s="190"/>
      <c r="O349" s="175">
        <v>362.7</v>
      </c>
      <c r="P349" s="175"/>
      <c r="Q349" s="176"/>
      <c r="R349" s="164" t="s">
        <v>323</v>
      </c>
      <c r="S349" s="176"/>
      <c r="T349" s="178"/>
      <c r="U349" s="179">
        <f t="shared" si="30"/>
        <v>49</v>
      </c>
    </row>
    <row r="350" spans="1:21" x14ac:dyDescent="0.25">
      <c r="A350" s="174">
        <v>42897</v>
      </c>
      <c r="B350" s="164">
        <v>1653</v>
      </c>
      <c r="C350" s="121">
        <f t="shared" si="28"/>
        <v>162</v>
      </c>
      <c r="D350" s="224"/>
      <c r="E350" s="164"/>
      <c r="F350" s="164"/>
      <c r="G350" s="174" t="s">
        <v>19</v>
      </c>
      <c r="H350" s="176">
        <v>76.8</v>
      </c>
      <c r="I350" s="176">
        <f t="shared" si="27"/>
        <v>24.888888888888886</v>
      </c>
      <c r="J350" s="176">
        <v>84.5</v>
      </c>
      <c r="K350" s="176">
        <f t="shared" si="29"/>
        <v>29.166666666666664</v>
      </c>
      <c r="L350" s="176">
        <v>9.8000000000000007</v>
      </c>
      <c r="M350" s="190">
        <v>8.0299999999999994</v>
      </c>
      <c r="N350" s="190"/>
      <c r="O350" s="175">
        <v>356.2</v>
      </c>
      <c r="P350" s="175"/>
      <c r="Q350" s="176"/>
      <c r="R350" s="164" t="s">
        <v>69</v>
      </c>
      <c r="S350" s="176"/>
      <c r="T350" s="193" t="s">
        <v>324</v>
      </c>
      <c r="U350" s="179">
        <f t="shared" si="30"/>
        <v>49</v>
      </c>
    </row>
    <row r="351" spans="1:21" x14ac:dyDescent="0.25">
      <c r="A351" s="174">
        <v>42898</v>
      </c>
      <c r="B351" s="164">
        <v>719</v>
      </c>
      <c r="C351" s="121">
        <f t="shared" si="28"/>
        <v>163</v>
      </c>
      <c r="D351" s="224"/>
      <c r="E351" s="164"/>
      <c r="F351" s="164"/>
      <c r="G351" s="174" t="s">
        <v>19</v>
      </c>
      <c r="H351" s="176">
        <v>70.400000000000006</v>
      </c>
      <c r="I351" s="176">
        <f t="shared" si="27"/>
        <v>21.333333333333336</v>
      </c>
      <c r="J351" s="176">
        <v>69.5</v>
      </c>
      <c r="K351" s="176">
        <f t="shared" si="29"/>
        <v>20.833333333333332</v>
      </c>
      <c r="L351" s="176">
        <v>9.5</v>
      </c>
      <c r="M351" s="190">
        <v>8.4</v>
      </c>
      <c r="N351" s="190"/>
      <c r="O351" s="175">
        <v>362.7</v>
      </c>
      <c r="P351" s="175"/>
      <c r="Q351" s="176"/>
      <c r="R351" s="164" t="s">
        <v>69</v>
      </c>
      <c r="S351" s="176"/>
      <c r="T351" s="178"/>
      <c r="U351" s="179">
        <f t="shared" si="30"/>
        <v>49</v>
      </c>
    </row>
    <row r="352" spans="1:21" x14ac:dyDescent="0.25">
      <c r="A352" s="174">
        <v>42899</v>
      </c>
      <c r="B352" s="164">
        <v>642</v>
      </c>
      <c r="C352" s="121">
        <f t="shared" si="28"/>
        <v>164</v>
      </c>
      <c r="D352" s="224"/>
      <c r="E352" s="164"/>
      <c r="F352" s="164"/>
      <c r="G352" s="174" t="s">
        <v>19</v>
      </c>
      <c r="H352" s="176">
        <v>66.7</v>
      </c>
      <c r="I352" s="176">
        <f t="shared" si="27"/>
        <v>19.277777777777779</v>
      </c>
      <c r="J352" s="176">
        <v>56.9</v>
      </c>
      <c r="K352" s="176">
        <f t="shared" si="29"/>
        <v>13.833333333333332</v>
      </c>
      <c r="L352" s="176">
        <v>9.5</v>
      </c>
      <c r="M352" s="190">
        <v>8.02</v>
      </c>
      <c r="N352" s="190"/>
      <c r="O352" s="175">
        <v>361.40000000000003</v>
      </c>
      <c r="P352" s="175"/>
      <c r="Q352" s="176"/>
      <c r="R352" s="164" t="s">
        <v>155</v>
      </c>
      <c r="S352" s="176"/>
      <c r="T352" s="193" t="s">
        <v>327</v>
      </c>
      <c r="U352" s="179">
        <f t="shared" si="30"/>
        <v>49</v>
      </c>
    </row>
    <row r="353" spans="1:21" x14ac:dyDescent="0.25">
      <c r="A353" s="174">
        <v>42899</v>
      </c>
      <c r="B353" s="164">
        <v>1256</v>
      </c>
      <c r="C353" s="121">
        <f t="shared" si="28"/>
        <v>164</v>
      </c>
      <c r="D353" s="224"/>
      <c r="E353" s="164"/>
      <c r="F353" s="164"/>
      <c r="G353" s="174" t="s">
        <v>19</v>
      </c>
      <c r="H353" s="176">
        <v>76</v>
      </c>
      <c r="I353" s="176">
        <f t="shared" si="27"/>
        <v>24.444444444444443</v>
      </c>
      <c r="J353" s="176">
        <v>86</v>
      </c>
      <c r="K353" s="176">
        <f t="shared" si="29"/>
        <v>30</v>
      </c>
      <c r="L353" s="176">
        <v>9.9</v>
      </c>
      <c r="M353" s="190">
        <v>8.01</v>
      </c>
      <c r="N353" s="190"/>
      <c r="O353" s="175">
        <v>356.2</v>
      </c>
      <c r="P353" s="175"/>
      <c r="Q353" s="176"/>
      <c r="R353" s="164" t="s">
        <v>155</v>
      </c>
      <c r="S353" s="176"/>
      <c r="T353" s="193" t="s">
        <v>328</v>
      </c>
      <c r="U353" s="179">
        <f t="shared" si="30"/>
        <v>49</v>
      </c>
    </row>
    <row r="354" spans="1:21" x14ac:dyDescent="0.25">
      <c r="A354" s="174">
        <v>42899</v>
      </c>
      <c r="B354" s="164">
        <v>1713</v>
      </c>
      <c r="C354" s="121">
        <f t="shared" si="28"/>
        <v>164</v>
      </c>
      <c r="D354" s="224"/>
      <c r="E354" s="164"/>
      <c r="F354" s="164"/>
      <c r="G354" s="174" t="s">
        <v>19</v>
      </c>
      <c r="H354" s="176">
        <v>76.5</v>
      </c>
      <c r="I354" s="176">
        <f t="shared" si="27"/>
        <v>24.722222222222221</v>
      </c>
      <c r="J354" s="176">
        <v>88</v>
      </c>
      <c r="K354" s="176">
        <f t="shared" si="29"/>
        <v>31.111111111111111</v>
      </c>
      <c r="L354" s="176">
        <v>10.1</v>
      </c>
      <c r="M354" s="190">
        <v>8</v>
      </c>
      <c r="N354" s="190"/>
      <c r="O354" s="175">
        <v>357.5</v>
      </c>
      <c r="P354" s="175"/>
      <c r="Q354" s="176"/>
      <c r="R354" s="164" t="s">
        <v>155</v>
      </c>
      <c r="S354" s="176"/>
      <c r="T354" s="178"/>
      <c r="U354" s="179">
        <f t="shared" si="30"/>
        <v>49</v>
      </c>
    </row>
    <row r="355" spans="1:21" x14ac:dyDescent="0.25">
      <c r="A355" s="174">
        <v>42900</v>
      </c>
      <c r="B355" s="164">
        <v>720</v>
      </c>
      <c r="C355" s="121">
        <f t="shared" si="28"/>
        <v>165</v>
      </c>
      <c r="D355" s="224"/>
      <c r="E355" s="164"/>
      <c r="F355" s="164"/>
      <c r="G355" s="174" t="s">
        <v>19</v>
      </c>
      <c r="H355" s="176">
        <v>68.5</v>
      </c>
      <c r="I355" s="176">
        <f t="shared" si="27"/>
        <v>20.277777777777779</v>
      </c>
      <c r="J355" s="176">
        <v>64.599999999999994</v>
      </c>
      <c r="K355" s="176">
        <f t="shared" si="29"/>
        <v>18.111111111111107</v>
      </c>
      <c r="L355" s="176">
        <v>10.3</v>
      </c>
      <c r="M355" s="190">
        <v>7.94</v>
      </c>
      <c r="N355" s="190"/>
      <c r="O355" s="175">
        <v>357.5</v>
      </c>
      <c r="P355" s="175"/>
      <c r="Q355" s="176"/>
      <c r="R355" s="164" t="s">
        <v>329</v>
      </c>
      <c r="S355" s="176"/>
      <c r="T355" s="178"/>
      <c r="U355" s="179">
        <f t="shared" si="30"/>
        <v>49</v>
      </c>
    </row>
    <row r="356" spans="1:21" x14ac:dyDescent="0.25">
      <c r="A356" s="174">
        <v>42900</v>
      </c>
      <c r="B356" s="164">
        <v>1315</v>
      </c>
      <c r="C356" s="121">
        <f t="shared" si="28"/>
        <v>165</v>
      </c>
      <c r="D356" s="224"/>
      <c r="E356" s="164"/>
      <c r="F356" s="164"/>
      <c r="G356" s="174" t="s">
        <v>19</v>
      </c>
      <c r="H356" s="176">
        <v>80.5</v>
      </c>
      <c r="I356" s="176">
        <f t="shared" si="27"/>
        <v>26.944444444444443</v>
      </c>
      <c r="J356" s="176">
        <v>94</v>
      </c>
      <c r="K356" s="176">
        <f t="shared" si="29"/>
        <v>34.444444444444443</v>
      </c>
      <c r="L356" s="176">
        <v>9.9</v>
      </c>
      <c r="M356" s="190">
        <v>7.99</v>
      </c>
      <c r="N356" s="190"/>
      <c r="O356" s="175">
        <v>358.8</v>
      </c>
      <c r="P356" s="175"/>
      <c r="Q356" s="176"/>
      <c r="R356" s="164" t="s">
        <v>331</v>
      </c>
      <c r="S356" s="176"/>
      <c r="T356" s="178"/>
      <c r="U356" s="179">
        <f t="shared" si="30"/>
        <v>49</v>
      </c>
    </row>
    <row r="357" spans="1:21" x14ac:dyDescent="0.25">
      <c r="A357" s="174">
        <v>42900</v>
      </c>
      <c r="B357" s="164">
        <v>1734</v>
      </c>
      <c r="C357" s="121">
        <f t="shared" si="28"/>
        <v>165</v>
      </c>
      <c r="D357" s="224"/>
      <c r="E357" s="164"/>
      <c r="F357" s="164"/>
      <c r="G357" s="174" t="s">
        <v>19</v>
      </c>
      <c r="H357" s="176">
        <v>78.400000000000006</v>
      </c>
      <c r="I357" s="176">
        <f t="shared" si="27"/>
        <v>25.777777777777779</v>
      </c>
      <c r="J357" s="176">
        <v>73.2</v>
      </c>
      <c r="K357" s="176">
        <f t="shared" si="29"/>
        <v>22.888888888888889</v>
      </c>
      <c r="L357" s="176">
        <v>8.6</v>
      </c>
      <c r="M357" s="190">
        <v>8.1199999999999992</v>
      </c>
      <c r="N357" s="190"/>
      <c r="O357" s="175">
        <v>362.7</v>
      </c>
      <c r="P357" s="175"/>
      <c r="Q357" s="176"/>
      <c r="R357" s="164" t="s">
        <v>115</v>
      </c>
      <c r="S357" s="176"/>
      <c r="T357" s="193" t="s">
        <v>332</v>
      </c>
      <c r="U357" s="179">
        <f t="shared" si="30"/>
        <v>49</v>
      </c>
    </row>
    <row r="358" spans="1:21" x14ac:dyDescent="0.25">
      <c r="A358" s="174">
        <v>42901</v>
      </c>
      <c r="B358" s="164">
        <v>729</v>
      </c>
      <c r="C358" s="121">
        <f t="shared" si="28"/>
        <v>166</v>
      </c>
      <c r="D358" s="224"/>
      <c r="E358" s="164"/>
      <c r="F358" s="164"/>
      <c r="G358" s="174" t="s">
        <v>19</v>
      </c>
      <c r="H358" s="176">
        <v>69.8</v>
      </c>
      <c r="I358" s="176">
        <f t="shared" si="27"/>
        <v>20.999999999999996</v>
      </c>
      <c r="J358" s="176">
        <v>69.2</v>
      </c>
      <c r="K358" s="176">
        <f t="shared" si="29"/>
        <v>20.666666666666668</v>
      </c>
      <c r="L358" s="176">
        <v>10.199999999999999</v>
      </c>
      <c r="M358" s="190">
        <v>8.0299999999999994</v>
      </c>
      <c r="N358" s="190"/>
      <c r="O358" s="175">
        <v>358.8</v>
      </c>
      <c r="P358" s="175"/>
      <c r="Q358" s="176"/>
      <c r="R358" s="164" t="s">
        <v>115</v>
      </c>
      <c r="S358" s="176"/>
      <c r="T358" s="178"/>
      <c r="U358" s="179">
        <f t="shared" si="30"/>
        <v>49</v>
      </c>
    </row>
    <row r="359" spans="1:21" x14ac:dyDescent="0.25">
      <c r="A359" s="174">
        <v>42901</v>
      </c>
      <c r="B359" s="164">
        <v>1130</v>
      </c>
      <c r="C359" s="121">
        <f t="shared" si="28"/>
        <v>166</v>
      </c>
      <c r="D359" s="224"/>
      <c r="E359" s="164">
        <v>1240</v>
      </c>
      <c r="F359" s="164"/>
      <c r="G359" s="174" t="s">
        <v>272</v>
      </c>
      <c r="H359" s="176">
        <v>75.8</v>
      </c>
      <c r="I359" s="176">
        <f t="shared" si="27"/>
        <v>24.333333333333332</v>
      </c>
      <c r="J359" s="176">
        <v>94.4</v>
      </c>
      <c r="K359" s="176">
        <f t="shared" si="29"/>
        <v>34.666666666666671</v>
      </c>
      <c r="L359" s="176">
        <v>9.8000000000000007</v>
      </c>
      <c r="M359" s="190">
        <v>7.89</v>
      </c>
      <c r="N359" s="190"/>
      <c r="O359" s="175">
        <v>434.2</v>
      </c>
      <c r="P359" s="175"/>
      <c r="Q359" s="176">
        <v>67.5</v>
      </c>
      <c r="R359" s="164" t="s">
        <v>20</v>
      </c>
      <c r="S359" s="176"/>
      <c r="T359" s="178" t="s">
        <v>275</v>
      </c>
      <c r="U359" s="179">
        <v>54.6</v>
      </c>
    </row>
    <row r="360" spans="1:21" x14ac:dyDescent="0.25">
      <c r="A360" s="174">
        <v>42901</v>
      </c>
      <c r="B360" s="164">
        <v>1155</v>
      </c>
      <c r="C360" s="121">
        <f t="shared" si="28"/>
        <v>166</v>
      </c>
      <c r="D360" s="224"/>
      <c r="E360" s="164">
        <v>1240</v>
      </c>
      <c r="F360" s="164"/>
      <c r="G360" s="174" t="s">
        <v>285</v>
      </c>
      <c r="H360" s="176">
        <v>75.3</v>
      </c>
      <c r="I360" s="176">
        <f t="shared" si="27"/>
        <v>24.055555555555554</v>
      </c>
      <c r="J360" s="176">
        <v>95.6</v>
      </c>
      <c r="K360" s="176">
        <f t="shared" si="29"/>
        <v>35.333333333333329</v>
      </c>
      <c r="L360" s="176">
        <v>10</v>
      </c>
      <c r="M360" s="190">
        <v>7.84</v>
      </c>
      <c r="N360" s="190"/>
      <c r="O360" s="175">
        <v>430.3</v>
      </c>
      <c r="P360" s="175"/>
      <c r="Q360" s="176">
        <v>81.2</v>
      </c>
      <c r="R360" s="164" t="s">
        <v>20</v>
      </c>
      <c r="S360" s="176"/>
      <c r="T360" s="164"/>
      <c r="U360" s="179">
        <v>54.9</v>
      </c>
    </row>
    <row r="361" spans="1:21" x14ac:dyDescent="0.25">
      <c r="A361" s="174">
        <v>42901</v>
      </c>
      <c r="B361" s="164">
        <v>1212</v>
      </c>
      <c r="C361" s="121">
        <f t="shared" si="28"/>
        <v>166</v>
      </c>
      <c r="D361" s="224"/>
      <c r="E361" s="164">
        <v>1240</v>
      </c>
      <c r="F361" s="164"/>
      <c r="G361" s="174" t="s">
        <v>274</v>
      </c>
      <c r="H361" s="176">
        <v>75.2</v>
      </c>
      <c r="I361" s="176">
        <f t="shared" si="27"/>
        <v>24</v>
      </c>
      <c r="J361" s="176">
        <v>96</v>
      </c>
      <c r="K361" s="176">
        <f t="shared" si="29"/>
        <v>35.555555555555557</v>
      </c>
      <c r="L361" s="176">
        <v>10.1</v>
      </c>
      <c r="M361" s="190">
        <v>7.82</v>
      </c>
      <c r="N361" s="190"/>
      <c r="O361" s="175">
        <v>457.6</v>
      </c>
      <c r="P361" s="175"/>
      <c r="Q361" s="176">
        <v>47.4</v>
      </c>
      <c r="R361" s="164" t="s">
        <v>38</v>
      </c>
      <c r="S361" s="176"/>
      <c r="T361" s="178" t="s">
        <v>271</v>
      </c>
      <c r="U361" s="179">
        <v>54.4</v>
      </c>
    </row>
    <row r="362" spans="1:21" x14ac:dyDescent="0.25">
      <c r="A362" s="174">
        <v>42901</v>
      </c>
      <c r="B362" s="164">
        <v>1323</v>
      </c>
      <c r="C362" s="121">
        <f t="shared" si="28"/>
        <v>166</v>
      </c>
      <c r="D362" s="224"/>
      <c r="E362" s="164"/>
      <c r="F362" s="164"/>
      <c r="G362" s="174" t="s">
        <v>19</v>
      </c>
      <c r="H362" s="176">
        <v>79.400000000000006</v>
      </c>
      <c r="I362" s="176">
        <f t="shared" si="27"/>
        <v>26.333333333333336</v>
      </c>
      <c r="J362" s="176">
        <v>102.1</v>
      </c>
      <c r="K362" s="176">
        <f t="shared" si="29"/>
        <v>38.944444444444443</v>
      </c>
      <c r="L362" s="176">
        <v>11.2</v>
      </c>
      <c r="M362" s="190">
        <v>7.92</v>
      </c>
      <c r="N362" s="190"/>
      <c r="O362" s="175">
        <v>357.5</v>
      </c>
      <c r="P362" s="175"/>
      <c r="Q362" s="176"/>
      <c r="R362" s="164" t="s">
        <v>231</v>
      </c>
      <c r="S362" s="176"/>
      <c r="T362" s="178"/>
      <c r="U362" s="179">
        <f t="shared" ref="U362:U379" si="31">IF(G362="Otter Island, south fork",49,0)</f>
        <v>49</v>
      </c>
    </row>
    <row r="363" spans="1:21" x14ac:dyDescent="0.25">
      <c r="A363" s="174">
        <v>42901</v>
      </c>
      <c r="B363" s="164">
        <v>1711</v>
      </c>
      <c r="C363" s="121">
        <f t="shared" si="28"/>
        <v>166</v>
      </c>
      <c r="D363" s="224"/>
      <c r="E363" s="164"/>
      <c r="F363" s="164"/>
      <c r="G363" s="174" t="s">
        <v>19</v>
      </c>
      <c r="H363" s="176">
        <v>80.099999999999994</v>
      </c>
      <c r="I363" s="176">
        <f t="shared" si="27"/>
        <v>26.722222222222218</v>
      </c>
      <c r="J363" s="176">
        <v>97.5</v>
      </c>
      <c r="K363" s="176">
        <f t="shared" si="29"/>
        <v>36.388888888888886</v>
      </c>
      <c r="L363" s="176">
        <v>11.1</v>
      </c>
      <c r="M363" s="190">
        <v>8.08</v>
      </c>
      <c r="N363" s="190"/>
      <c r="O363" s="175">
        <v>357.5</v>
      </c>
      <c r="P363" s="175"/>
      <c r="Q363" s="176"/>
      <c r="R363" s="164" t="s">
        <v>337</v>
      </c>
      <c r="S363" s="176"/>
      <c r="T363" s="178"/>
      <c r="U363" s="179">
        <f t="shared" si="31"/>
        <v>49</v>
      </c>
    </row>
    <row r="364" spans="1:21" x14ac:dyDescent="0.25">
      <c r="A364" s="174">
        <v>42902</v>
      </c>
      <c r="B364" s="164">
        <v>651</v>
      </c>
      <c r="C364" s="121">
        <f t="shared" si="28"/>
        <v>167</v>
      </c>
      <c r="D364" s="224"/>
      <c r="E364" s="164"/>
      <c r="F364" s="164"/>
      <c r="G364" s="174" t="s">
        <v>19</v>
      </c>
      <c r="H364" s="176">
        <v>70.5</v>
      </c>
      <c r="I364" s="176">
        <f t="shared" si="27"/>
        <v>21.388888888888889</v>
      </c>
      <c r="J364" s="176">
        <v>66</v>
      </c>
      <c r="K364" s="176">
        <f t="shared" si="29"/>
        <v>18.888888888888889</v>
      </c>
      <c r="L364" s="176">
        <v>8.5</v>
      </c>
      <c r="M364" s="190">
        <v>7.97</v>
      </c>
      <c r="N364" s="190"/>
      <c r="O364" s="175">
        <v>361.40000000000003</v>
      </c>
      <c r="P364" s="175"/>
      <c r="Q364" s="176"/>
      <c r="R364" s="164" t="s">
        <v>231</v>
      </c>
      <c r="S364" s="176"/>
      <c r="T364" s="178"/>
      <c r="U364" s="179">
        <f t="shared" si="31"/>
        <v>49</v>
      </c>
    </row>
    <row r="365" spans="1:21" x14ac:dyDescent="0.25">
      <c r="A365" s="174">
        <v>42902</v>
      </c>
      <c r="B365" s="164">
        <v>1147</v>
      </c>
      <c r="C365" s="121">
        <f t="shared" si="28"/>
        <v>167</v>
      </c>
      <c r="D365" s="224"/>
      <c r="E365" s="164"/>
      <c r="F365" s="164"/>
      <c r="G365" s="174" t="s">
        <v>19</v>
      </c>
      <c r="H365" s="176">
        <v>80.2</v>
      </c>
      <c r="I365" s="176">
        <f t="shared" si="27"/>
        <v>26.777777777777779</v>
      </c>
      <c r="J365" s="176">
        <v>98.4</v>
      </c>
      <c r="K365" s="176">
        <f t="shared" si="29"/>
        <v>36.888888888888893</v>
      </c>
      <c r="L365" s="176">
        <v>10.6</v>
      </c>
      <c r="M365" s="164">
        <v>8.0399999999999991</v>
      </c>
      <c r="N365" s="164"/>
      <c r="O365" s="175">
        <v>361.40000000000003</v>
      </c>
      <c r="P365" s="175"/>
      <c r="Q365" s="176"/>
      <c r="R365" s="164" t="s">
        <v>338</v>
      </c>
      <c r="S365" s="176"/>
      <c r="T365" s="178"/>
      <c r="U365" s="179">
        <f t="shared" si="31"/>
        <v>49</v>
      </c>
    </row>
    <row r="366" spans="1:21" x14ac:dyDescent="0.25">
      <c r="A366" s="174">
        <v>42902</v>
      </c>
      <c r="B366" s="164">
        <v>1655</v>
      </c>
      <c r="C366" s="121">
        <f t="shared" si="28"/>
        <v>167</v>
      </c>
      <c r="D366" s="224"/>
      <c r="E366" s="164"/>
      <c r="F366" s="164"/>
      <c r="G366" s="174" t="s">
        <v>19</v>
      </c>
      <c r="H366" s="176">
        <v>82.3</v>
      </c>
      <c r="I366" s="176">
        <f t="shared" si="27"/>
        <v>27.944444444444443</v>
      </c>
      <c r="J366" s="176">
        <v>100</v>
      </c>
      <c r="K366" s="176">
        <f t="shared" si="29"/>
        <v>37.777777777777779</v>
      </c>
      <c r="L366" s="176">
        <v>10</v>
      </c>
      <c r="M366" s="164">
        <v>7.97</v>
      </c>
      <c r="N366" s="164"/>
      <c r="O366" s="175">
        <v>357.5</v>
      </c>
      <c r="P366" s="175"/>
      <c r="Q366" s="176"/>
      <c r="R366" s="164" t="s">
        <v>70</v>
      </c>
      <c r="S366" s="176"/>
      <c r="T366" s="178"/>
      <c r="U366" s="179">
        <f t="shared" si="31"/>
        <v>49</v>
      </c>
    </row>
    <row r="367" spans="1:21" x14ac:dyDescent="0.25">
      <c r="A367" s="174">
        <v>42903</v>
      </c>
      <c r="B367" s="164">
        <v>711</v>
      </c>
      <c r="C367" s="121">
        <f t="shared" si="28"/>
        <v>168</v>
      </c>
      <c r="D367" s="224"/>
      <c r="E367" s="164"/>
      <c r="F367" s="164"/>
      <c r="G367" s="174" t="s">
        <v>19</v>
      </c>
      <c r="H367" s="176">
        <v>72.8</v>
      </c>
      <c r="I367" s="176">
        <f t="shared" si="27"/>
        <v>22.666666666666664</v>
      </c>
      <c r="J367" s="176">
        <v>71.2</v>
      </c>
      <c r="K367" s="176">
        <f t="shared" si="29"/>
        <v>21.777777777777779</v>
      </c>
      <c r="L367" s="176">
        <v>9.9</v>
      </c>
      <c r="M367" s="164">
        <v>8.09</v>
      </c>
      <c r="N367" s="164"/>
      <c r="O367" s="175">
        <v>358.8</v>
      </c>
      <c r="P367" s="175"/>
      <c r="Q367" s="176"/>
      <c r="R367" s="164" t="s">
        <v>339</v>
      </c>
      <c r="S367" s="176"/>
      <c r="T367" s="178"/>
      <c r="U367" s="179">
        <f t="shared" si="31"/>
        <v>49</v>
      </c>
    </row>
    <row r="368" spans="1:21" x14ac:dyDescent="0.25">
      <c r="A368" s="174">
        <v>42903</v>
      </c>
      <c r="B368" s="164">
        <v>1617</v>
      </c>
      <c r="C368" s="121">
        <f t="shared" si="28"/>
        <v>168</v>
      </c>
      <c r="D368" s="224"/>
      <c r="E368" s="164"/>
      <c r="F368" s="164"/>
      <c r="G368" s="174" t="s">
        <v>19</v>
      </c>
      <c r="H368" s="176">
        <v>84.9</v>
      </c>
      <c r="I368" s="176">
        <f t="shared" si="27"/>
        <v>29.388888888888893</v>
      </c>
      <c r="J368" s="176">
        <v>105.5</v>
      </c>
      <c r="K368" s="176">
        <f t="shared" si="29"/>
        <v>40.833333333333336</v>
      </c>
      <c r="L368" s="176">
        <v>10.7</v>
      </c>
      <c r="M368" s="164">
        <v>7.99</v>
      </c>
      <c r="N368" s="164"/>
      <c r="O368" s="175">
        <v>357.5</v>
      </c>
      <c r="P368" s="175"/>
      <c r="Q368" s="176"/>
      <c r="R368" s="164" t="s">
        <v>340</v>
      </c>
      <c r="S368" s="176"/>
      <c r="T368" s="178"/>
      <c r="U368" s="179">
        <f t="shared" si="31"/>
        <v>49</v>
      </c>
    </row>
    <row r="369" spans="1:21" x14ac:dyDescent="0.25">
      <c r="A369" s="174">
        <v>42904</v>
      </c>
      <c r="B369" s="164">
        <v>708</v>
      </c>
      <c r="C369" s="121">
        <f t="shared" si="28"/>
        <v>169</v>
      </c>
      <c r="D369" s="224"/>
      <c r="E369" s="164"/>
      <c r="F369" s="164"/>
      <c r="G369" s="174" t="s">
        <v>19</v>
      </c>
      <c r="H369" s="176">
        <v>74.5</v>
      </c>
      <c r="I369" s="176">
        <f t="shared" si="27"/>
        <v>23.611111111111111</v>
      </c>
      <c r="J369" s="176">
        <v>77.099999999999994</v>
      </c>
      <c r="K369" s="176">
        <f t="shared" si="29"/>
        <v>25.05555555555555</v>
      </c>
      <c r="L369" s="176">
        <v>9.9</v>
      </c>
      <c r="M369" s="164">
        <v>7.94</v>
      </c>
      <c r="N369" s="164"/>
      <c r="O369" s="175">
        <v>358.8</v>
      </c>
      <c r="P369" s="175"/>
      <c r="Q369" s="176"/>
      <c r="R369" s="164" t="s">
        <v>341</v>
      </c>
      <c r="S369" s="176"/>
      <c r="T369" s="178"/>
      <c r="U369" s="179">
        <f t="shared" si="31"/>
        <v>49</v>
      </c>
    </row>
    <row r="370" spans="1:21" x14ac:dyDescent="0.25">
      <c r="A370" s="174">
        <v>42904</v>
      </c>
      <c r="B370" s="164">
        <v>1238</v>
      </c>
      <c r="C370" s="121">
        <f t="shared" si="28"/>
        <v>169</v>
      </c>
      <c r="D370" s="224"/>
      <c r="E370" s="164"/>
      <c r="F370" s="164"/>
      <c r="G370" s="174" t="s">
        <v>19</v>
      </c>
      <c r="H370" s="176">
        <v>84</v>
      </c>
      <c r="I370" s="176">
        <f t="shared" si="27"/>
        <v>28.888888888888889</v>
      </c>
      <c r="J370" s="176">
        <v>109</v>
      </c>
      <c r="K370" s="176">
        <f t="shared" si="29"/>
        <v>42.777777777777779</v>
      </c>
      <c r="L370" s="176">
        <v>10.9</v>
      </c>
      <c r="M370" s="164">
        <v>8.01</v>
      </c>
      <c r="N370" s="164"/>
      <c r="O370" s="175">
        <v>358.8</v>
      </c>
      <c r="P370" s="175"/>
      <c r="Q370" s="176"/>
      <c r="R370" s="164" t="s">
        <v>344</v>
      </c>
      <c r="S370" s="176"/>
      <c r="T370" s="178"/>
      <c r="U370" s="179">
        <f t="shared" si="31"/>
        <v>49</v>
      </c>
    </row>
    <row r="371" spans="1:21" x14ac:dyDescent="0.25">
      <c r="A371" s="174">
        <v>42904</v>
      </c>
      <c r="B371" s="164">
        <v>1636</v>
      </c>
      <c r="C371" s="121">
        <f t="shared" si="28"/>
        <v>169</v>
      </c>
      <c r="D371" s="223"/>
      <c r="E371" s="157"/>
      <c r="F371" s="157"/>
      <c r="G371" s="174" t="s">
        <v>19</v>
      </c>
      <c r="H371" s="176">
        <v>85.4</v>
      </c>
      <c r="I371" s="176">
        <f t="shared" si="27"/>
        <v>29.666666666666668</v>
      </c>
      <c r="J371" s="176">
        <v>106.5</v>
      </c>
      <c r="K371" s="176">
        <f t="shared" si="29"/>
        <v>41.388888888888886</v>
      </c>
      <c r="L371" s="176">
        <v>10.8</v>
      </c>
      <c r="M371" s="164">
        <v>7.96</v>
      </c>
      <c r="N371" s="164"/>
      <c r="O371" s="175">
        <v>352.3</v>
      </c>
      <c r="P371" s="175"/>
      <c r="Q371" s="176"/>
      <c r="R371" s="164" t="s">
        <v>344</v>
      </c>
      <c r="S371" s="176"/>
      <c r="T371" s="178"/>
      <c r="U371" s="179">
        <f t="shared" si="31"/>
        <v>49</v>
      </c>
    </row>
    <row r="372" spans="1:21" x14ac:dyDescent="0.25">
      <c r="A372" s="174">
        <v>42905</v>
      </c>
      <c r="B372" s="164">
        <v>732</v>
      </c>
      <c r="C372" s="121">
        <f t="shared" si="28"/>
        <v>170</v>
      </c>
      <c r="D372" s="224"/>
      <c r="E372" s="164"/>
      <c r="F372" s="164"/>
      <c r="G372" s="174" t="s">
        <v>19</v>
      </c>
      <c r="H372" s="176">
        <v>76.8</v>
      </c>
      <c r="I372" s="176">
        <f t="shared" si="27"/>
        <v>24.888888888888886</v>
      </c>
      <c r="J372" s="176">
        <v>81.2</v>
      </c>
      <c r="K372" s="176">
        <f t="shared" si="29"/>
        <v>27.333333333333336</v>
      </c>
      <c r="L372" s="176">
        <v>9.8000000000000007</v>
      </c>
      <c r="M372" s="164">
        <v>7.95</v>
      </c>
      <c r="N372" s="164"/>
      <c r="O372" s="175">
        <v>360.1</v>
      </c>
      <c r="P372" s="175"/>
      <c r="Q372" s="176"/>
      <c r="R372" s="164" t="s">
        <v>344</v>
      </c>
      <c r="S372" s="176"/>
      <c r="T372" s="178"/>
      <c r="U372" s="179">
        <f t="shared" si="31"/>
        <v>49</v>
      </c>
    </row>
    <row r="373" spans="1:21" x14ac:dyDescent="0.25">
      <c r="A373" s="174">
        <v>42905</v>
      </c>
      <c r="B373" s="164">
        <v>1321</v>
      </c>
      <c r="C373" s="121">
        <f t="shared" si="28"/>
        <v>170</v>
      </c>
      <c r="D373" s="224"/>
      <c r="E373" s="164"/>
      <c r="F373" s="164"/>
      <c r="G373" s="174" t="s">
        <v>19</v>
      </c>
      <c r="H373" s="176">
        <v>87.6</v>
      </c>
      <c r="I373" s="176">
        <f t="shared" si="27"/>
        <v>30.888888888888886</v>
      </c>
      <c r="J373" s="176">
        <v>112.8</v>
      </c>
      <c r="K373" s="176">
        <f t="shared" si="29"/>
        <v>44.888888888888886</v>
      </c>
      <c r="L373" s="176">
        <v>9.4</v>
      </c>
      <c r="M373" s="164">
        <v>7.9</v>
      </c>
      <c r="N373" s="164"/>
      <c r="O373" s="175">
        <v>356.2</v>
      </c>
      <c r="P373" s="175"/>
      <c r="Q373" s="176"/>
      <c r="R373" s="164" t="s">
        <v>344</v>
      </c>
      <c r="S373" s="176"/>
      <c r="T373" s="178"/>
      <c r="U373" s="179">
        <f t="shared" si="31"/>
        <v>49</v>
      </c>
    </row>
    <row r="374" spans="1:21" x14ac:dyDescent="0.25">
      <c r="A374" s="174">
        <v>42905</v>
      </c>
      <c r="B374" s="164">
        <v>1705</v>
      </c>
      <c r="C374" s="121">
        <f t="shared" si="28"/>
        <v>170</v>
      </c>
      <c r="D374" s="224"/>
      <c r="E374" s="164"/>
      <c r="F374" s="164"/>
      <c r="G374" s="174" t="s">
        <v>19</v>
      </c>
      <c r="H374" s="176">
        <v>86.5</v>
      </c>
      <c r="I374" s="176">
        <f t="shared" si="27"/>
        <v>30.277777777777779</v>
      </c>
      <c r="J374" s="176">
        <v>109</v>
      </c>
      <c r="K374" s="176">
        <f t="shared" si="29"/>
        <v>42.777777777777779</v>
      </c>
      <c r="L374" s="176">
        <v>11.4</v>
      </c>
      <c r="M374" s="164">
        <v>8.06</v>
      </c>
      <c r="N374" s="164"/>
      <c r="O374" s="175">
        <v>356.2</v>
      </c>
      <c r="P374" s="175"/>
      <c r="Q374" s="176"/>
      <c r="R374" s="164" t="s">
        <v>344</v>
      </c>
      <c r="S374" s="176"/>
      <c r="T374" s="178"/>
      <c r="U374" s="179">
        <f t="shared" si="31"/>
        <v>49</v>
      </c>
    </row>
    <row r="375" spans="1:21" x14ac:dyDescent="0.25">
      <c r="A375" s="174">
        <v>42906</v>
      </c>
      <c r="B375" s="164">
        <v>635</v>
      </c>
      <c r="C375" s="121">
        <f t="shared" si="28"/>
        <v>171</v>
      </c>
      <c r="D375" s="224"/>
      <c r="E375" s="164"/>
      <c r="F375" s="164"/>
      <c r="G375" s="174" t="s">
        <v>19</v>
      </c>
      <c r="H375" s="176">
        <v>78</v>
      </c>
      <c r="I375" s="176">
        <f t="shared" si="27"/>
        <v>25.555555555555554</v>
      </c>
      <c r="J375" s="176">
        <v>77.900000000000006</v>
      </c>
      <c r="K375" s="176">
        <f t="shared" si="29"/>
        <v>25.500000000000004</v>
      </c>
      <c r="L375" s="176">
        <v>9.9</v>
      </c>
      <c r="M375" s="164">
        <v>7.95</v>
      </c>
      <c r="N375" s="164"/>
      <c r="O375" s="175">
        <v>356.2</v>
      </c>
      <c r="P375" s="175"/>
      <c r="Q375" s="176"/>
      <c r="R375" s="164" t="s">
        <v>344</v>
      </c>
      <c r="S375" s="176"/>
      <c r="T375" s="178"/>
      <c r="U375" s="179">
        <f t="shared" si="31"/>
        <v>49</v>
      </c>
    </row>
    <row r="376" spans="1:21" x14ac:dyDescent="0.25">
      <c r="A376" s="174">
        <v>42906</v>
      </c>
      <c r="B376" s="164">
        <v>1352</v>
      </c>
      <c r="C376" s="121">
        <f t="shared" si="28"/>
        <v>171</v>
      </c>
      <c r="D376" s="224"/>
      <c r="E376" s="164"/>
      <c r="F376" s="164"/>
      <c r="G376" s="174" t="s">
        <v>19</v>
      </c>
      <c r="H376" s="176">
        <v>85.2</v>
      </c>
      <c r="I376" s="176">
        <f t="shared" si="27"/>
        <v>29.555555555555557</v>
      </c>
      <c r="J376" s="176">
        <v>114.4</v>
      </c>
      <c r="K376" s="176">
        <f t="shared" si="29"/>
        <v>45.777777777777779</v>
      </c>
      <c r="L376" s="176">
        <v>10.7</v>
      </c>
      <c r="M376" s="164">
        <v>8.0299999999999994</v>
      </c>
      <c r="N376" s="164"/>
      <c r="O376" s="175">
        <v>348.40000000000003</v>
      </c>
      <c r="P376" s="175"/>
      <c r="Q376" s="176"/>
      <c r="R376" s="164" t="s">
        <v>344</v>
      </c>
      <c r="S376" s="176"/>
      <c r="T376" s="178"/>
      <c r="U376" s="179">
        <f t="shared" si="31"/>
        <v>49</v>
      </c>
    </row>
    <row r="377" spans="1:21" x14ac:dyDescent="0.25">
      <c r="A377" s="174">
        <v>42907</v>
      </c>
      <c r="B377" s="164">
        <v>713</v>
      </c>
      <c r="C377" s="121">
        <f t="shared" si="28"/>
        <v>172</v>
      </c>
      <c r="D377" s="224"/>
      <c r="E377" s="164"/>
      <c r="F377" s="164"/>
      <c r="G377" s="174" t="s">
        <v>19</v>
      </c>
      <c r="H377" s="176">
        <v>76.599999999999994</v>
      </c>
      <c r="I377" s="176">
        <f t="shared" si="27"/>
        <v>24.777777777777775</v>
      </c>
      <c r="J377" s="176">
        <v>77</v>
      </c>
      <c r="K377" s="176">
        <f t="shared" si="29"/>
        <v>25</v>
      </c>
      <c r="L377" s="176">
        <v>9.1</v>
      </c>
      <c r="M377" s="164">
        <v>8.01</v>
      </c>
      <c r="N377" s="164"/>
      <c r="O377" s="175">
        <v>354.90000000000003</v>
      </c>
      <c r="P377" s="175"/>
      <c r="Q377" s="176"/>
      <c r="R377" s="164" t="s">
        <v>344</v>
      </c>
      <c r="S377" s="176"/>
      <c r="T377" s="178"/>
      <c r="U377" s="179">
        <f t="shared" si="31"/>
        <v>49</v>
      </c>
    </row>
    <row r="378" spans="1:21" x14ac:dyDescent="0.25">
      <c r="A378" s="174">
        <v>42907</v>
      </c>
      <c r="B378" s="164">
        <v>1425</v>
      </c>
      <c r="C378" s="121">
        <f t="shared" si="28"/>
        <v>172</v>
      </c>
      <c r="D378" s="224"/>
      <c r="E378" s="164"/>
      <c r="F378" s="164"/>
      <c r="G378" s="174" t="s">
        <v>19</v>
      </c>
      <c r="H378" s="176">
        <v>88.3</v>
      </c>
      <c r="I378" s="176">
        <f t="shared" si="27"/>
        <v>31.277777777777775</v>
      </c>
      <c r="J378" s="176">
        <v>113.9</v>
      </c>
      <c r="K378" s="176">
        <f t="shared" si="29"/>
        <v>45.5</v>
      </c>
      <c r="L378" s="176">
        <v>7.6</v>
      </c>
      <c r="M378" s="164">
        <v>8.06</v>
      </c>
      <c r="N378" s="164"/>
      <c r="O378" s="175">
        <v>352.3</v>
      </c>
      <c r="P378" s="175"/>
      <c r="Q378" s="176"/>
      <c r="R378" s="164" t="s">
        <v>366</v>
      </c>
      <c r="S378" s="176"/>
      <c r="T378" s="178"/>
      <c r="U378" s="179">
        <f t="shared" si="31"/>
        <v>49</v>
      </c>
    </row>
    <row r="379" spans="1:21" x14ac:dyDescent="0.25">
      <c r="A379" s="174">
        <v>42908</v>
      </c>
      <c r="B379" s="164">
        <v>720</v>
      </c>
      <c r="C379" s="121">
        <f t="shared" si="28"/>
        <v>173</v>
      </c>
      <c r="D379" s="224"/>
      <c r="E379" s="164"/>
      <c r="F379" s="164"/>
      <c r="G379" s="174" t="s">
        <v>19</v>
      </c>
      <c r="H379" s="176">
        <v>78.7</v>
      </c>
      <c r="I379" s="176">
        <f t="shared" si="27"/>
        <v>25.944444444444446</v>
      </c>
      <c r="J379" s="176">
        <v>78.8</v>
      </c>
      <c r="K379" s="176">
        <f t="shared" si="29"/>
        <v>25.999999999999996</v>
      </c>
      <c r="L379" s="176">
        <v>9.1</v>
      </c>
      <c r="M379" s="164">
        <v>7.91</v>
      </c>
      <c r="N379" s="164"/>
      <c r="O379" s="175">
        <v>354.90000000000003</v>
      </c>
      <c r="P379" s="175"/>
      <c r="Q379" s="176"/>
      <c r="R379" s="164" t="s">
        <v>367</v>
      </c>
      <c r="S379" s="176"/>
      <c r="T379" s="178"/>
      <c r="U379" s="179">
        <f t="shared" si="31"/>
        <v>49</v>
      </c>
    </row>
    <row r="380" spans="1:21" x14ac:dyDescent="0.25">
      <c r="A380" s="174">
        <v>42908</v>
      </c>
      <c r="B380" s="164">
        <v>1310</v>
      </c>
      <c r="C380" s="121">
        <f t="shared" si="28"/>
        <v>173</v>
      </c>
      <c r="D380" s="224" t="s">
        <v>288</v>
      </c>
      <c r="E380" s="164">
        <v>1700</v>
      </c>
      <c r="F380" s="164">
        <v>1700</v>
      </c>
      <c r="G380" s="174" t="s">
        <v>21</v>
      </c>
      <c r="H380" s="176">
        <v>83.8</v>
      </c>
      <c r="I380" s="176">
        <f t="shared" si="27"/>
        <v>28.777777777777775</v>
      </c>
      <c r="J380" s="176">
        <v>112.6</v>
      </c>
      <c r="K380" s="176">
        <f t="shared" si="29"/>
        <v>44.777777777777771</v>
      </c>
      <c r="L380" s="176">
        <v>9.5</v>
      </c>
      <c r="M380" s="164">
        <v>7.65</v>
      </c>
      <c r="N380" s="164"/>
      <c r="O380" s="175">
        <v>461.5</v>
      </c>
      <c r="P380" s="175"/>
      <c r="Q380" s="176">
        <v>52.8</v>
      </c>
      <c r="R380" s="164" t="s">
        <v>28</v>
      </c>
      <c r="S380" s="176"/>
      <c r="T380" s="164"/>
      <c r="U380" s="179">
        <v>53.9</v>
      </c>
    </row>
    <row r="381" spans="1:21" x14ac:dyDescent="0.25">
      <c r="A381" s="174">
        <v>42908</v>
      </c>
      <c r="B381" s="164">
        <v>1321</v>
      </c>
      <c r="C381" s="121">
        <f t="shared" si="28"/>
        <v>173</v>
      </c>
      <c r="D381" s="224" t="s">
        <v>289</v>
      </c>
      <c r="E381" s="164">
        <v>1700</v>
      </c>
      <c r="F381" s="164">
        <v>1700</v>
      </c>
      <c r="G381" s="174" t="s">
        <v>274</v>
      </c>
      <c r="H381" s="176">
        <v>81.900000000000006</v>
      </c>
      <c r="I381" s="176">
        <f t="shared" si="27"/>
        <v>27.722222222222225</v>
      </c>
      <c r="J381" s="176">
        <v>112.9</v>
      </c>
      <c r="K381" s="176">
        <f t="shared" si="29"/>
        <v>44.94444444444445</v>
      </c>
      <c r="L381" s="176">
        <v>9.6</v>
      </c>
      <c r="M381" s="164">
        <v>7.79</v>
      </c>
      <c r="N381" s="164"/>
      <c r="O381" s="175">
        <v>458.90000000000003</v>
      </c>
      <c r="P381" s="175"/>
      <c r="Q381" s="176">
        <v>37.700000000000003</v>
      </c>
      <c r="R381" s="164" t="s">
        <v>39</v>
      </c>
      <c r="S381" s="176"/>
      <c r="T381" s="178"/>
      <c r="U381" s="179">
        <v>54.4</v>
      </c>
    </row>
    <row r="382" spans="1:21" x14ac:dyDescent="0.25">
      <c r="A382" s="174">
        <v>42908</v>
      </c>
      <c r="B382" s="164">
        <v>1346</v>
      </c>
      <c r="C382" s="121">
        <f t="shared" si="28"/>
        <v>173</v>
      </c>
      <c r="D382" s="224" t="s">
        <v>290</v>
      </c>
      <c r="E382" s="164">
        <v>1700</v>
      </c>
      <c r="F382" s="164">
        <v>1700</v>
      </c>
      <c r="G382" s="174" t="s">
        <v>494</v>
      </c>
      <c r="H382" s="176">
        <v>82.8</v>
      </c>
      <c r="I382" s="176">
        <f t="shared" si="27"/>
        <v>28.222222222222221</v>
      </c>
      <c r="J382" s="176">
        <v>111</v>
      </c>
      <c r="K382" s="176">
        <f t="shared" si="29"/>
        <v>43.888888888888886</v>
      </c>
      <c r="L382" s="176">
        <v>9.3000000000000007</v>
      </c>
      <c r="M382" s="164">
        <v>7.88</v>
      </c>
      <c r="N382" s="164"/>
      <c r="O382" s="175">
        <v>453.7</v>
      </c>
      <c r="P382" s="175"/>
      <c r="Q382" s="176">
        <v>98</v>
      </c>
      <c r="R382" s="164" t="s">
        <v>28</v>
      </c>
      <c r="S382" s="176"/>
      <c r="T382" s="164"/>
      <c r="U382" s="179">
        <v>54.6</v>
      </c>
    </row>
    <row r="383" spans="1:21" x14ac:dyDescent="0.25">
      <c r="A383" s="174">
        <v>42908</v>
      </c>
      <c r="B383" s="164">
        <v>1356</v>
      </c>
      <c r="C383" s="121">
        <f t="shared" si="28"/>
        <v>173</v>
      </c>
      <c r="D383" s="224" t="s">
        <v>291</v>
      </c>
      <c r="E383" s="164">
        <v>1700</v>
      </c>
      <c r="F383" s="164">
        <v>1700</v>
      </c>
      <c r="G383" s="174" t="s">
        <v>284</v>
      </c>
      <c r="H383" s="176">
        <v>83.6</v>
      </c>
      <c r="I383" s="176">
        <f t="shared" si="27"/>
        <v>28.666666666666664</v>
      </c>
      <c r="J383" s="176">
        <v>110.5</v>
      </c>
      <c r="K383" s="176">
        <f t="shared" si="29"/>
        <v>43.611111111111107</v>
      </c>
      <c r="L383" s="176">
        <v>9</v>
      </c>
      <c r="M383" s="164">
        <v>7.91</v>
      </c>
      <c r="N383" s="164"/>
      <c r="O383" s="175">
        <v>432.90000000000003</v>
      </c>
      <c r="P383" s="175"/>
      <c r="Q383" s="192">
        <v>416</v>
      </c>
      <c r="R383" s="164" t="s">
        <v>20</v>
      </c>
      <c r="S383" s="192"/>
      <c r="T383" s="157"/>
      <c r="U383" s="179">
        <v>54.8</v>
      </c>
    </row>
    <row r="384" spans="1:21" x14ac:dyDescent="0.25">
      <c r="A384" s="174">
        <v>42908</v>
      </c>
      <c r="B384" s="164">
        <v>1411</v>
      </c>
      <c r="C384" s="121">
        <f t="shared" si="28"/>
        <v>173</v>
      </c>
      <c r="D384" s="224" t="s">
        <v>292</v>
      </c>
      <c r="E384" s="164">
        <v>1700</v>
      </c>
      <c r="F384" s="164">
        <v>1700</v>
      </c>
      <c r="G384" s="174" t="s">
        <v>285</v>
      </c>
      <c r="H384" s="176">
        <v>83.5</v>
      </c>
      <c r="I384" s="176">
        <f t="shared" si="27"/>
        <v>28.611111111111111</v>
      </c>
      <c r="J384" s="176">
        <v>111.8</v>
      </c>
      <c r="K384" s="176">
        <f t="shared" si="29"/>
        <v>44.333333333333329</v>
      </c>
      <c r="L384" s="176">
        <v>9.1999999999999993</v>
      </c>
      <c r="M384" s="164">
        <v>7.82</v>
      </c>
      <c r="N384" s="164"/>
      <c r="O384" s="175">
        <v>422.5</v>
      </c>
      <c r="P384" s="175"/>
      <c r="Q384" s="192">
        <v>343.6</v>
      </c>
      <c r="R384" s="164" t="s">
        <v>20</v>
      </c>
      <c r="S384" s="192"/>
      <c r="T384" s="164"/>
      <c r="U384" s="179">
        <v>54.9</v>
      </c>
    </row>
    <row r="385" spans="1:21" x14ac:dyDescent="0.25">
      <c r="A385" s="174">
        <v>42908</v>
      </c>
      <c r="B385" s="164">
        <v>1440</v>
      </c>
      <c r="C385" s="121">
        <f t="shared" si="28"/>
        <v>173</v>
      </c>
      <c r="D385" s="224" t="s">
        <v>293</v>
      </c>
      <c r="E385" s="164">
        <v>1700</v>
      </c>
      <c r="F385" s="164">
        <v>1700</v>
      </c>
      <c r="G385" s="174" t="s">
        <v>23</v>
      </c>
      <c r="H385" s="176">
        <v>86.2</v>
      </c>
      <c r="I385" s="176">
        <f t="shared" si="27"/>
        <v>30.111111111111111</v>
      </c>
      <c r="J385" s="176">
        <v>115.3</v>
      </c>
      <c r="K385" s="176">
        <f t="shared" si="29"/>
        <v>46.277777777777779</v>
      </c>
      <c r="L385" s="176">
        <v>9.1</v>
      </c>
      <c r="M385" s="164">
        <v>7.96</v>
      </c>
      <c r="N385" s="164"/>
      <c r="O385" s="175">
        <v>380.90000000000003</v>
      </c>
      <c r="P385" s="175"/>
      <c r="Q385" s="176">
        <v>6.3</v>
      </c>
      <c r="R385" s="164" t="s">
        <v>55</v>
      </c>
      <c r="S385" s="176"/>
      <c r="T385" s="178"/>
      <c r="U385" s="179">
        <v>62.2</v>
      </c>
    </row>
    <row r="386" spans="1:21" x14ac:dyDescent="0.25">
      <c r="A386" s="174">
        <v>42908</v>
      </c>
      <c r="B386" s="164">
        <v>1520</v>
      </c>
      <c r="C386" s="121">
        <f t="shared" si="28"/>
        <v>173</v>
      </c>
      <c r="D386" s="224" t="s">
        <v>294</v>
      </c>
      <c r="E386" s="164">
        <v>1700</v>
      </c>
      <c r="F386" s="164">
        <v>1700</v>
      </c>
      <c r="G386" s="174" t="s">
        <v>24</v>
      </c>
      <c r="H386" s="176">
        <v>85</v>
      </c>
      <c r="I386" s="176">
        <f t="shared" si="27"/>
        <v>29.444444444444443</v>
      </c>
      <c r="J386" s="176">
        <v>116</v>
      </c>
      <c r="K386" s="176">
        <f t="shared" si="29"/>
        <v>46.666666666666664</v>
      </c>
      <c r="L386" s="176">
        <v>9.8000000000000007</v>
      </c>
      <c r="M386" s="164">
        <v>7.9</v>
      </c>
      <c r="N386" s="164"/>
      <c r="O386" s="175">
        <v>426.40000000000003</v>
      </c>
      <c r="P386" s="175"/>
      <c r="Q386" s="176">
        <v>8.5</v>
      </c>
      <c r="R386" s="164" t="s">
        <v>52</v>
      </c>
      <c r="S386" s="176"/>
      <c r="T386" s="178"/>
      <c r="U386" s="179">
        <v>59.3</v>
      </c>
    </row>
    <row r="387" spans="1:21" x14ac:dyDescent="0.25">
      <c r="A387" s="174">
        <v>42908</v>
      </c>
      <c r="B387" s="164">
        <v>1611</v>
      </c>
      <c r="C387" s="121">
        <f t="shared" si="28"/>
        <v>173</v>
      </c>
      <c r="D387" s="224" t="s">
        <v>295</v>
      </c>
      <c r="E387" s="164">
        <v>1700</v>
      </c>
      <c r="F387" s="164">
        <v>1700</v>
      </c>
      <c r="G387" s="174" t="s">
        <v>19</v>
      </c>
      <c r="H387" s="176">
        <v>84.8</v>
      </c>
      <c r="I387" s="176">
        <f t="shared" si="27"/>
        <v>29.333333333333332</v>
      </c>
      <c r="J387" s="176">
        <v>111.2</v>
      </c>
      <c r="K387" s="176">
        <f t="shared" si="29"/>
        <v>44</v>
      </c>
      <c r="L387" s="176">
        <v>8.6999999999999993</v>
      </c>
      <c r="M387" s="164">
        <v>7.98</v>
      </c>
      <c r="N387" s="164"/>
      <c r="O387" s="175">
        <v>340.6</v>
      </c>
      <c r="P387" s="175"/>
      <c r="Q387" s="176">
        <v>5.2</v>
      </c>
      <c r="R387" s="164" t="s">
        <v>60</v>
      </c>
      <c r="S387" s="176"/>
      <c r="T387" s="178"/>
      <c r="U387" s="179">
        <f>IF(G387="Otter Island, south fork",49,0)</f>
        <v>49</v>
      </c>
    </row>
    <row r="388" spans="1:21" x14ac:dyDescent="0.25">
      <c r="A388" s="174">
        <v>42909</v>
      </c>
      <c r="B388" s="164">
        <v>715</v>
      </c>
      <c r="C388" s="121">
        <f t="shared" si="28"/>
        <v>174</v>
      </c>
      <c r="D388" s="224"/>
      <c r="E388" s="164"/>
      <c r="F388" s="164"/>
      <c r="G388" s="174" t="s">
        <v>19</v>
      </c>
      <c r="H388" s="176">
        <v>77</v>
      </c>
      <c r="I388" s="176">
        <f t="shared" si="27"/>
        <v>25</v>
      </c>
      <c r="J388" s="176">
        <v>78</v>
      </c>
      <c r="K388" s="176">
        <f t="shared" si="29"/>
        <v>25.555555555555554</v>
      </c>
      <c r="L388" s="176">
        <v>9.5</v>
      </c>
      <c r="M388" s="164">
        <v>8.0299999999999994</v>
      </c>
      <c r="N388" s="164"/>
      <c r="O388" s="175">
        <v>356.2</v>
      </c>
      <c r="P388" s="175"/>
      <c r="Q388" s="176"/>
      <c r="R388" s="164" t="s">
        <v>368</v>
      </c>
      <c r="S388" s="176"/>
      <c r="T388" s="178"/>
      <c r="U388" s="179">
        <f>IF(G388="Otter Island, south fork",49,0)</f>
        <v>49</v>
      </c>
    </row>
    <row r="389" spans="1:21" x14ac:dyDescent="0.25">
      <c r="A389" s="174">
        <v>42909</v>
      </c>
      <c r="B389" s="164">
        <v>1632</v>
      </c>
      <c r="C389" s="121">
        <f t="shared" si="28"/>
        <v>174</v>
      </c>
      <c r="D389" s="224"/>
      <c r="E389" s="164"/>
      <c r="F389" s="164"/>
      <c r="G389" s="174" t="s">
        <v>19</v>
      </c>
      <c r="H389" s="176">
        <v>86.2</v>
      </c>
      <c r="I389" s="176">
        <f t="shared" si="27"/>
        <v>30.111111111111111</v>
      </c>
      <c r="J389" s="176">
        <v>104.7</v>
      </c>
      <c r="K389" s="176">
        <f t="shared" si="29"/>
        <v>40.388888888888893</v>
      </c>
      <c r="L389" s="176">
        <v>9.5</v>
      </c>
      <c r="M389" s="164">
        <v>7.97</v>
      </c>
      <c r="N389" s="164"/>
      <c r="O389" s="175">
        <v>353.6</v>
      </c>
      <c r="P389" s="175"/>
      <c r="Q389" s="176"/>
      <c r="R389" s="164" t="s">
        <v>369</v>
      </c>
      <c r="S389" s="176"/>
      <c r="T389" s="178"/>
      <c r="U389" s="179">
        <f>IF(G389="Otter Island, south fork",49,0)</f>
        <v>49</v>
      </c>
    </row>
    <row r="390" spans="1:21" x14ac:dyDescent="0.25">
      <c r="A390" s="174">
        <v>42910</v>
      </c>
      <c r="B390" s="164">
        <v>651</v>
      </c>
      <c r="C390" s="121">
        <f t="shared" si="28"/>
        <v>175</v>
      </c>
      <c r="D390" s="224"/>
      <c r="E390" s="164"/>
      <c r="F390" s="164"/>
      <c r="G390" s="174" t="s">
        <v>19</v>
      </c>
      <c r="H390" s="176">
        <v>76.2</v>
      </c>
      <c r="I390" s="176">
        <f t="shared" si="27"/>
        <v>24.555555555555557</v>
      </c>
      <c r="J390" s="176">
        <v>77.099999999999994</v>
      </c>
      <c r="K390" s="176">
        <f t="shared" si="29"/>
        <v>25.05555555555555</v>
      </c>
      <c r="L390" s="176">
        <v>8.3000000000000007</v>
      </c>
      <c r="M390" s="164">
        <v>8.09</v>
      </c>
      <c r="N390" s="164"/>
      <c r="O390" s="175">
        <v>356.2</v>
      </c>
      <c r="P390" s="175"/>
      <c r="Q390" s="176"/>
      <c r="R390" s="164" t="s">
        <v>370</v>
      </c>
      <c r="S390" s="176"/>
      <c r="T390" s="178"/>
      <c r="U390" s="179">
        <f>IF(G390="Otter Island, south fork",49,0)</f>
        <v>49</v>
      </c>
    </row>
    <row r="391" spans="1:21" x14ac:dyDescent="0.25">
      <c r="A391" s="174">
        <v>42910</v>
      </c>
      <c r="B391" s="164">
        <v>935</v>
      </c>
      <c r="C391" s="121">
        <f t="shared" si="28"/>
        <v>175</v>
      </c>
      <c r="D391" s="224" t="s">
        <v>299</v>
      </c>
      <c r="E391" s="164">
        <v>1135</v>
      </c>
      <c r="F391" s="164">
        <v>1135</v>
      </c>
      <c r="G391" s="174" t="s">
        <v>225</v>
      </c>
      <c r="H391" s="176">
        <v>82.2</v>
      </c>
      <c r="I391" s="176">
        <f t="shared" si="27"/>
        <v>27.888888888888889</v>
      </c>
      <c r="J391" s="176">
        <v>97.9</v>
      </c>
      <c r="K391" s="176">
        <f t="shared" si="29"/>
        <v>36.611111111111114</v>
      </c>
      <c r="L391" s="176">
        <v>9.6999999999999993</v>
      </c>
      <c r="M391" s="164">
        <v>7.8</v>
      </c>
      <c r="N391" s="164"/>
      <c r="O391" s="175">
        <v>347.1</v>
      </c>
      <c r="P391" s="175"/>
      <c r="Q391" s="176">
        <v>17.100000000000001</v>
      </c>
      <c r="R391" s="164" t="s">
        <v>48</v>
      </c>
      <c r="S391" s="176"/>
      <c r="T391" s="178"/>
      <c r="U391" s="179">
        <v>41.6</v>
      </c>
    </row>
    <row r="392" spans="1:21" x14ac:dyDescent="0.25">
      <c r="A392" s="174">
        <v>42910</v>
      </c>
      <c r="B392" s="164">
        <v>1002</v>
      </c>
      <c r="C392" s="121">
        <f t="shared" si="28"/>
        <v>175</v>
      </c>
      <c r="D392" s="224" t="s">
        <v>300</v>
      </c>
      <c r="E392" s="164">
        <v>1135</v>
      </c>
      <c r="F392" s="164">
        <v>1135</v>
      </c>
      <c r="G392" s="174" t="s">
        <v>200</v>
      </c>
      <c r="H392" s="176">
        <v>80.5</v>
      </c>
      <c r="I392" s="176">
        <f t="shared" si="27"/>
        <v>26.944444444444443</v>
      </c>
      <c r="J392" s="176">
        <v>100.6</v>
      </c>
      <c r="K392" s="176">
        <f t="shared" si="29"/>
        <v>38.111111111111107</v>
      </c>
      <c r="L392" s="176">
        <v>9.6999999999999993</v>
      </c>
      <c r="M392" s="164">
        <v>7.9</v>
      </c>
      <c r="N392" s="164"/>
      <c r="O392" s="175">
        <v>347.1</v>
      </c>
      <c r="P392" s="175"/>
      <c r="Q392" s="176">
        <v>2</v>
      </c>
      <c r="R392" s="164" t="s">
        <v>74</v>
      </c>
      <c r="S392" s="176"/>
      <c r="T392" s="178"/>
      <c r="U392" s="179">
        <v>44</v>
      </c>
    </row>
    <row r="393" spans="1:21" x14ac:dyDescent="0.25">
      <c r="A393" s="174">
        <v>42910</v>
      </c>
      <c r="B393" s="164">
        <v>1020</v>
      </c>
      <c r="C393" s="121">
        <f t="shared" si="28"/>
        <v>175</v>
      </c>
      <c r="D393" s="224" t="s">
        <v>301</v>
      </c>
      <c r="E393" s="164">
        <v>1135</v>
      </c>
      <c r="F393" s="164">
        <v>1135</v>
      </c>
      <c r="G393" s="174" t="s">
        <v>179</v>
      </c>
      <c r="H393" s="176">
        <v>79.7</v>
      </c>
      <c r="I393" s="176">
        <f t="shared" si="27"/>
        <v>26.5</v>
      </c>
      <c r="J393" s="176">
        <v>102.6</v>
      </c>
      <c r="K393" s="176">
        <f t="shared" si="29"/>
        <v>39.222222222222221</v>
      </c>
      <c r="L393" s="176">
        <v>9.1999999999999993</v>
      </c>
      <c r="M393" s="164">
        <v>7.97</v>
      </c>
      <c r="N393" s="164"/>
      <c r="O393" s="175">
        <v>338</v>
      </c>
      <c r="P393" s="175"/>
      <c r="Q393" s="176">
        <v>16.3</v>
      </c>
      <c r="R393" s="164" t="s">
        <v>50</v>
      </c>
      <c r="S393" s="176"/>
      <c r="T393" s="178"/>
      <c r="U393" s="179">
        <v>46.2</v>
      </c>
    </row>
    <row r="394" spans="1:21" x14ac:dyDescent="0.25">
      <c r="A394" s="174">
        <v>42910</v>
      </c>
      <c r="B394" s="164">
        <v>1037</v>
      </c>
      <c r="C394" s="121">
        <f t="shared" si="28"/>
        <v>175</v>
      </c>
      <c r="D394" s="224"/>
      <c r="E394" s="164"/>
      <c r="F394" s="164"/>
      <c r="G394" s="174" t="s">
        <v>298</v>
      </c>
      <c r="H394" s="176">
        <v>75.2</v>
      </c>
      <c r="I394" s="176">
        <f t="shared" si="27"/>
        <v>24</v>
      </c>
      <c r="J394" s="176">
        <v>104.1</v>
      </c>
      <c r="K394" s="176">
        <f t="shared" si="29"/>
        <v>40.05555555555555</v>
      </c>
      <c r="L394" s="176">
        <v>8.6</v>
      </c>
      <c r="M394" s="164">
        <v>7.99</v>
      </c>
      <c r="N394" s="164"/>
      <c r="O394" s="175">
        <v>339.3</v>
      </c>
      <c r="P394" s="175"/>
      <c r="Q394" s="176"/>
      <c r="R394" s="164" t="s">
        <v>371</v>
      </c>
      <c r="S394" s="176"/>
      <c r="T394" s="178"/>
      <c r="U394" s="179">
        <v>47</v>
      </c>
    </row>
    <row r="395" spans="1:21" x14ac:dyDescent="0.25">
      <c r="A395" s="174">
        <v>42910</v>
      </c>
      <c r="B395" s="164">
        <v>1047</v>
      </c>
      <c r="C395" s="121">
        <f t="shared" si="28"/>
        <v>175</v>
      </c>
      <c r="D395" s="224" t="s">
        <v>302</v>
      </c>
      <c r="E395" s="164">
        <v>1135</v>
      </c>
      <c r="F395" s="164">
        <v>1135</v>
      </c>
      <c r="G395" s="174" t="s">
        <v>201</v>
      </c>
      <c r="H395" s="176">
        <v>82.6</v>
      </c>
      <c r="I395" s="176">
        <f t="shared" si="27"/>
        <v>28.111111111111107</v>
      </c>
      <c r="J395" s="176">
        <v>104.6</v>
      </c>
      <c r="K395" s="176">
        <f t="shared" si="29"/>
        <v>40.333333333333329</v>
      </c>
      <c r="L395" s="176">
        <v>7.5</v>
      </c>
      <c r="M395" s="164">
        <v>7.35</v>
      </c>
      <c r="N395" s="164"/>
      <c r="O395" s="175">
        <v>439.40000000000003</v>
      </c>
      <c r="P395" s="175"/>
      <c r="Q395" s="176">
        <v>6.2</v>
      </c>
      <c r="R395" s="164" t="s">
        <v>57</v>
      </c>
      <c r="S395" s="176"/>
      <c r="T395" s="178"/>
      <c r="U395" s="179">
        <f t="shared" ref="U395:U416" si="32">IF(G395="Otter Island, south fork",49,0)</f>
        <v>0</v>
      </c>
    </row>
    <row r="396" spans="1:21" x14ac:dyDescent="0.25">
      <c r="A396" s="174">
        <v>42910</v>
      </c>
      <c r="B396" s="164">
        <v>1102</v>
      </c>
      <c r="C396" s="121">
        <f t="shared" si="28"/>
        <v>175</v>
      </c>
      <c r="D396" s="224" t="s">
        <v>303</v>
      </c>
      <c r="E396" s="164">
        <v>1135</v>
      </c>
      <c r="F396" s="164">
        <v>1135</v>
      </c>
      <c r="G396" s="174" t="s">
        <v>263</v>
      </c>
      <c r="H396" s="176">
        <v>80.3</v>
      </c>
      <c r="I396" s="176">
        <f t="shared" si="27"/>
        <v>26.833333333333332</v>
      </c>
      <c r="J396" s="176">
        <v>106</v>
      </c>
      <c r="K396" s="176">
        <f t="shared" si="29"/>
        <v>41.111111111111107</v>
      </c>
      <c r="L396" s="176">
        <v>8.8000000000000007</v>
      </c>
      <c r="M396" s="164">
        <v>7.91</v>
      </c>
      <c r="N396" s="164"/>
      <c r="O396" s="175">
        <v>345.8</v>
      </c>
      <c r="P396" s="175"/>
      <c r="Q396" s="176">
        <v>7.4</v>
      </c>
      <c r="R396" s="164" t="s">
        <v>53</v>
      </c>
      <c r="S396" s="176"/>
      <c r="T396" s="178"/>
      <c r="U396" s="179">
        <f t="shared" si="32"/>
        <v>0</v>
      </c>
    </row>
    <row r="397" spans="1:21" x14ac:dyDescent="0.25">
      <c r="A397" s="174">
        <v>42910</v>
      </c>
      <c r="B397" s="164">
        <v>1154</v>
      </c>
      <c r="C397" s="121">
        <f t="shared" si="28"/>
        <v>175</v>
      </c>
      <c r="D397" s="224"/>
      <c r="E397" s="164"/>
      <c r="F397" s="164"/>
      <c r="G397" s="174" t="s">
        <v>19</v>
      </c>
      <c r="H397" s="176">
        <v>86.4</v>
      </c>
      <c r="I397" s="176">
        <f t="shared" si="27"/>
        <v>30.222222222222225</v>
      </c>
      <c r="J397" s="176">
        <v>107.7</v>
      </c>
      <c r="K397" s="176">
        <f t="shared" si="29"/>
        <v>42.055555555555557</v>
      </c>
      <c r="L397" s="176">
        <v>8.5</v>
      </c>
      <c r="M397" s="164">
        <v>7.92</v>
      </c>
      <c r="N397" s="164"/>
      <c r="O397" s="175">
        <v>352.3</v>
      </c>
      <c r="P397" s="175"/>
      <c r="Q397" s="176"/>
      <c r="R397" s="164" t="s">
        <v>372</v>
      </c>
      <c r="S397" s="176"/>
      <c r="T397" s="178"/>
      <c r="U397" s="179">
        <f t="shared" si="32"/>
        <v>49</v>
      </c>
    </row>
    <row r="398" spans="1:21" x14ac:dyDescent="0.25">
      <c r="A398" s="174">
        <v>42910</v>
      </c>
      <c r="B398" s="164">
        <v>1538</v>
      </c>
      <c r="C398" s="121">
        <f t="shared" si="28"/>
        <v>175</v>
      </c>
      <c r="D398" s="224"/>
      <c r="E398" s="164"/>
      <c r="F398" s="164"/>
      <c r="G398" s="174" t="s">
        <v>19</v>
      </c>
      <c r="H398" s="176">
        <v>86.2</v>
      </c>
      <c r="I398" s="176">
        <f t="shared" si="27"/>
        <v>30.111111111111111</v>
      </c>
      <c r="J398" s="176">
        <v>107.5</v>
      </c>
      <c r="K398" s="176">
        <f t="shared" si="29"/>
        <v>41.944444444444443</v>
      </c>
      <c r="L398" s="176">
        <v>8.6999999999999993</v>
      </c>
      <c r="M398" s="164">
        <v>8</v>
      </c>
      <c r="N398" s="164"/>
      <c r="O398" s="175">
        <v>352.3</v>
      </c>
      <c r="P398" s="175"/>
      <c r="Q398" s="176"/>
      <c r="R398" s="164" t="s">
        <v>69</v>
      </c>
      <c r="S398" s="176"/>
      <c r="T398" s="178"/>
      <c r="U398" s="179">
        <f t="shared" si="32"/>
        <v>49</v>
      </c>
    </row>
    <row r="399" spans="1:21" x14ac:dyDescent="0.25">
      <c r="A399" s="174">
        <v>42911</v>
      </c>
      <c r="B399" s="164">
        <v>832</v>
      </c>
      <c r="C399" s="121">
        <f t="shared" si="28"/>
        <v>176</v>
      </c>
      <c r="D399" s="224"/>
      <c r="E399" s="164"/>
      <c r="F399" s="164"/>
      <c r="G399" s="174" t="s">
        <v>19</v>
      </c>
      <c r="H399" s="176">
        <v>80.400000000000006</v>
      </c>
      <c r="I399" s="176">
        <f t="shared" si="27"/>
        <v>26.888888888888893</v>
      </c>
      <c r="J399" s="176">
        <v>92</v>
      </c>
      <c r="K399" s="176">
        <f t="shared" si="29"/>
        <v>33.333333333333336</v>
      </c>
      <c r="L399" s="176">
        <v>8.9</v>
      </c>
      <c r="M399" s="164">
        <v>7.84</v>
      </c>
      <c r="N399" s="164"/>
      <c r="O399" s="175">
        <v>353.6</v>
      </c>
      <c r="P399" s="175"/>
      <c r="Q399" s="176"/>
      <c r="R399" s="164" t="s">
        <v>339</v>
      </c>
      <c r="S399" s="176"/>
      <c r="T399" s="178"/>
      <c r="U399" s="179">
        <f t="shared" si="32"/>
        <v>49</v>
      </c>
    </row>
    <row r="400" spans="1:21" x14ac:dyDescent="0.25">
      <c r="A400" s="174">
        <v>42911</v>
      </c>
      <c r="B400" s="164">
        <v>1332</v>
      </c>
      <c r="C400" s="121">
        <f t="shared" si="28"/>
        <v>176</v>
      </c>
      <c r="D400" s="224"/>
      <c r="E400" s="164"/>
      <c r="F400" s="164"/>
      <c r="G400" s="174" t="s">
        <v>19</v>
      </c>
      <c r="H400" s="176">
        <v>84.8</v>
      </c>
      <c r="I400" s="176">
        <f t="shared" ref="I400:I459" si="33">CONVERT(H400,"F","C")</f>
        <v>29.333333333333332</v>
      </c>
      <c r="J400" s="176">
        <v>100</v>
      </c>
      <c r="K400" s="176">
        <f t="shared" si="29"/>
        <v>37.777777777777779</v>
      </c>
      <c r="L400" s="176">
        <v>8.3000000000000007</v>
      </c>
      <c r="M400" s="164">
        <v>7.93</v>
      </c>
      <c r="N400" s="164"/>
      <c r="O400" s="175">
        <v>353.6</v>
      </c>
      <c r="P400" s="175"/>
      <c r="Q400" s="176"/>
      <c r="R400" s="164" t="s">
        <v>70</v>
      </c>
      <c r="S400" s="176"/>
      <c r="T400" s="178" t="s">
        <v>374</v>
      </c>
      <c r="U400" s="179">
        <f t="shared" si="32"/>
        <v>49</v>
      </c>
    </row>
    <row r="401" spans="1:21" x14ac:dyDescent="0.25">
      <c r="A401" s="174">
        <v>42911</v>
      </c>
      <c r="B401" s="164">
        <v>1710</v>
      </c>
      <c r="C401" s="121">
        <f t="shared" ref="C401:C464" si="34">A401-DATE(YEAR(A401),1,0)</f>
        <v>176</v>
      </c>
      <c r="D401" s="224"/>
      <c r="E401" s="164"/>
      <c r="F401" s="164"/>
      <c r="G401" s="174" t="s">
        <v>19</v>
      </c>
      <c r="H401" s="176">
        <v>78.7</v>
      </c>
      <c r="I401" s="176">
        <f t="shared" si="33"/>
        <v>25.944444444444446</v>
      </c>
      <c r="J401" s="176">
        <v>95.3</v>
      </c>
      <c r="K401" s="176">
        <f t="shared" ref="K401:K413" si="35">CONVERT(J401,"F","C")</f>
        <v>35.166666666666664</v>
      </c>
      <c r="L401" s="176">
        <v>8</v>
      </c>
      <c r="M401" s="176">
        <v>8</v>
      </c>
      <c r="N401" s="176"/>
      <c r="O401" s="175">
        <v>351</v>
      </c>
      <c r="P401" s="175"/>
      <c r="Q401" s="176"/>
      <c r="R401" s="164" t="s">
        <v>379</v>
      </c>
      <c r="S401" s="176"/>
      <c r="T401" s="193" t="s">
        <v>380</v>
      </c>
      <c r="U401" s="179">
        <f t="shared" si="32"/>
        <v>49</v>
      </c>
    </row>
    <row r="402" spans="1:21" x14ac:dyDescent="0.25">
      <c r="A402" s="174">
        <v>42912</v>
      </c>
      <c r="B402" s="164">
        <v>758</v>
      </c>
      <c r="C402" s="121">
        <f t="shared" si="34"/>
        <v>177</v>
      </c>
      <c r="D402" s="224"/>
      <c r="E402" s="164"/>
      <c r="F402" s="164"/>
      <c r="G402" s="174" t="s">
        <v>19</v>
      </c>
      <c r="H402" s="176">
        <v>76.099999999999994</v>
      </c>
      <c r="I402" s="176">
        <f t="shared" si="33"/>
        <v>24.499999999999996</v>
      </c>
      <c r="J402" s="176">
        <v>76</v>
      </c>
      <c r="K402" s="176">
        <f t="shared" si="35"/>
        <v>24.444444444444443</v>
      </c>
      <c r="L402" s="176">
        <v>8.6</v>
      </c>
      <c r="M402" s="164">
        <v>7.78</v>
      </c>
      <c r="N402" s="164"/>
      <c r="O402" s="175">
        <v>358.8</v>
      </c>
      <c r="P402" s="175"/>
      <c r="Q402" s="176"/>
      <c r="R402" s="164" t="s">
        <v>379</v>
      </c>
      <c r="S402" s="176"/>
      <c r="T402" s="178"/>
      <c r="U402" s="179">
        <f t="shared" si="32"/>
        <v>49</v>
      </c>
    </row>
    <row r="403" spans="1:21" x14ac:dyDescent="0.25">
      <c r="A403" s="174">
        <v>42912</v>
      </c>
      <c r="B403" s="164">
        <v>1350</v>
      </c>
      <c r="C403" s="121">
        <f t="shared" si="34"/>
        <v>177</v>
      </c>
      <c r="D403" s="224"/>
      <c r="E403" s="164"/>
      <c r="F403" s="164"/>
      <c r="G403" s="174" t="s">
        <v>19</v>
      </c>
      <c r="H403" s="176">
        <v>83.7</v>
      </c>
      <c r="I403" s="176">
        <f t="shared" si="33"/>
        <v>28.722222222222221</v>
      </c>
      <c r="J403" s="176">
        <v>99.8</v>
      </c>
      <c r="K403" s="176">
        <f t="shared" si="35"/>
        <v>37.666666666666664</v>
      </c>
      <c r="L403" s="176">
        <v>9.4</v>
      </c>
      <c r="M403" s="164">
        <v>7.95</v>
      </c>
      <c r="N403" s="164"/>
      <c r="O403" s="175">
        <v>353.6</v>
      </c>
      <c r="P403" s="175"/>
      <c r="Q403" s="176"/>
      <c r="R403" s="164" t="s">
        <v>379</v>
      </c>
      <c r="S403" s="176"/>
      <c r="T403" s="193" t="s">
        <v>381</v>
      </c>
      <c r="U403" s="179">
        <f t="shared" si="32"/>
        <v>49</v>
      </c>
    </row>
    <row r="404" spans="1:21" x14ac:dyDescent="0.25">
      <c r="A404" s="174">
        <v>42912</v>
      </c>
      <c r="B404" s="164">
        <v>1732</v>
      </c>
      <c r="C404" s="121">
        <f t="shared" si="34"/>
        <v>177</v>
      </c>
      <c r="D404" s="224"/>
      <c r="E404" s="164"/>
      <c r="F404" s="164"/>
      <c r="G404" s="174" t="s">
        <v>19</v>
      </c>
      <c r="H404" s="176">
        <v>84</v>
      </c>
      <c r="I404" s="176">
        <f t="shared" si="33"/>
        <v>28.888888888888889</v>
      </c>
      <c r="J404" s="176">
        <v>103.2</v>
      </c>
      <c r="K404" s="176">
        <f t="shared" si="35"/>
        <v>39.555555555555557</v>
      </c>
      <c r="L404" s="176">
        <v>9.5</v>
      </c>
      <c r="M404" s="164">
        <v>7.93</v>
      </c>
      <c r="N404" s="164"/>
      <c r="O404" s="175">
        <v>353.6</v>
      </c>
      <c r="P404" s="175"/>
      <c r="Q404" s="176"/>
      <c r="R404" s="164" t="s">
        <v>379</v>
      </c>
      <c r="S404" s="176"/>
      <c r="T404" s="193" t="s">
        <v>382</v>
      </c>
      <c r="U404" s="179">
        <f t="shared" si="32"/>
        <v>49</v>
      </c>
    </row>
    <row r="405" spans="1:21" x14ac:dyDescent="0.25">
      <c r="A405" s="174">
        <v>42913</v>
      </c>
      <c r="B405" s="164">
        <v>730</v>
      </c>
      <c r="C405" s="121">
        <f t="shared" si="34"/>
        <v>178</v>
      </c>
      <c r="D405" s="224"/>
      <c r="E405" s="164"/>
      <c r="F405" s="164"/>
      <c r="G405" s="174" t="s">
        <v>19</v>
      </c>
      <c r="H405" s="176">
        <v>76.400000000000006</v>
      </c>
      <c r="I405" s="176">
        <f t="shared" si="33"/>
        <v>24.666666666666668</v>
      </c>
      <c r="J405" s="176">
        <v>76.5</v>
      </c>
      <c r="K405" s="176">
        <f t="shared" si="35"/>
        <v>24.722222222222221</v>
      </c>
      <c r="L405" s="176">
        <v>8</v>
      </c>
      <c r="M405" s="164">
        <v>7.88</v>
      </c>
      <c r="N405" s="164"/>
      <c r="O405" s="175">
        <v>352.3</v>
      </c>
      <c r="P405" s="175"/>
      <c r="Q405" s="176"/>
      <c r="R405" s="164" t="s">
        <v>379</v>
      </c>
      <c r="S405" s="176"/>
      <c r="T405" s="178"/>
      <c r="U405" s="179">
        <f t="shared" si="32"/>
        <v>49</v>
      </c>
    </row>
    <row r="406" spans="1:21" x14ac:dyDescent="0.25">
      <c r="A406" s="174">
        <v>42913</v>
      </c>
      <c r="B406" s="164">
        <v>1153</v>
      </c>
      <c r="C406" s="121">
        <f t="shared" si="34"/>
        <v>178</v>
      </c>
      <c r="D406" s="224"/>
      <c r="E406" s="164"/>
      <c r="F406" s="164"/>
      <c r="G406" s="174" t="s">
        <v>19</v>
      </c>
      <c r="H406" s="176">
        <v>82.5</v>
      </c>
      <c r="I406" s="176">
        <f t="shared" si="33"/>
        <v>28.055555555555554</v>
      </c>
      <c r="J406" s="176">
        <v>99.1</v>
      </c>
      <c r="K406" s="176">
        <f t="shared" si="35"/>
        <v>37.277777777777771</v>
      </c>
      <c r="L406" s="176">
        <v>9.6999999999999993</v>
      </c>
      <c r="M406" s="164">
        <v>7.92</v>
      </c>
      <c r="N406" s="164"/>
      <c r="O406" s="175">
        <v>356.2</v>
      </c>
      <c r="P406" s="175"/>
      <c r="Q406" s="176"/>
      <c r="R406" s="164" t="s">
        <v>115</v>
      </c>
      <c r="S406" s="176"/>
      <c r="T406" s="178"/>
      <c r="U406" s="179">
        <f t="shared" si="32"/>
        <v>49</v>
      </c>
    </row>
    <row r="407" spans="1:21" x14ac:dyDescent="0.25">
      <c r="A407" s="174">
        <v>42913</v>
      </c>
      <c r="B407" s="164">
        <v>1735</v>
      </c>
      <c r="C407" s="121">
        <f t="shared" si="34"/>
        <v>178</v>
      </c>
      <c r="D407" s="224"/>
      <c r="E407" s="164"/>
      <c r="F407" s="164"/>
      <c r="G407" s="174" t="s">
        <v>19</v>
      </c>
      <c r="H407" s="176">
        <v>83.2</v>
      </c>
      <c r="I407" s="176">
        <f t="shared" si="33"/>
        <v>28.444444444444446</v>
      </c>
      <c r="J407" s="176">
        <v>102.5</v>
      </c>
      <c r="K407" s="176">
        <f t="shared" si="35"/>
        <v>39.166666666666664</v>
      </c>
      <c r="L407" s="176">
        <v>8.6999999999999993</v>
      </c>
      <c r="M407" s="190">
        <v>7.96</v>
      </c>
      <c r="N407" s="190"/>
      <c r="O407" s="175">
        <v>348.40000000000003</v>
      </c>
      <c r="P407" s="175"/>
      <c r="Q407" s="176"/>
      <c r="R407" s="164" t="s">
        <v>74</v>
      </c>
      <c r="S407" s="176"/>
      <c r="T407" s="178"/>
      <c r="U407" s="179">
        <f t="shared" si="32"/>
        <v>49</v>
      </c>
    </row>
    <row r="408" spans="1:21" x14ac:dyDescent="0.25">
      <c r="A408" s="174">
        <v>42914</v>
      </c>
      <c r="B408" s="164">
        <v>724</v>
      </c>
      <c r="C408" s="121">
        <f t="shared" si="34"/>
        <v>179</v>
      </c>
      <c r="D408" s="224"/>
      <c r="E408" s="164"/>
      <c r="F408" s="164"/>
      <c r="G408" s="174" t="s">
        <v>19</v>
      </c>
      <c r="H408" s="176">
        <v>73.7</v>
      </c>
      <c r="I408" s="176">
        <f t="shared" si="33"/>
        <v>23.166666666666668</v>
      </c>
      <c r="J408" s="176">
        <v>69</v>
      </c>
      <c r="K408" s="176">
        <f t="shared" si="35"/>
        <v>20.555555555555554</v>
      </c>
      <c r="L408" s="176">
        <v>9.3000000000000007</v>
      </c>
      <c r="M408" s="190">
        <v>7.95</v>
      </c>
      <c r="N408" s="190"/>
      <c r="O408" s="175">
        <v>353.6</v>
      </c>
      <c r="P408" s="175"/>
      <c r="Q408" s="176"/>
      <c r="R408" s="164" t="s">
        <v>383</v>
      </c>
      <c r="S408" s="176"/>
      <c r="T408" s="178"/>
      <c r="U408" s="179">
        <f t="shared" si="32"/>
        <v>49</v>
      </c>
    </row>
    <row r="409" spans="1:21" x14ac:dyDescent="0.25">
      <c r="A409" s="174">
        <v>42914</v>
      </c>
      <c r="B409" s="164">
        <v>1705</v>
      </c>
      <c r="C409" s="121">
        <f t="shared" si="34"/>
        <v>179</v>
      </c>
      <c r="D409" s="224"/>
      <c r="E409" s="164"/>
      <c r="F409" s="164"/>
      <c r="G409" s="174" t="s">
        <v>19</v>
      </c>
      <c r="H409" s="176">
        <v>82.1</v>
      </c>
      <c r="I409" s="176">
        <f t="shared" si="33"/>
        <v>27.833333333333329</v>
      </c>
      <c r="J409" s="176">
        <v>102.3</v>
      </c>
      <c r="K409" s="176">
        <f t="shared" si="35"/>
        <v>39.05555555555555</v>
      </c>
      <c r="L409" s="176">
        <v>9.6999999999999993</v>
      </c>
      <c r="M409" s="190">
        <v>7.89</v>
      </c>
      <c r="N409" s="190"/>
      <c r="O409" s="175">
        <v>351</v>
      </c>
      <c r="P409" s="175"/>
      <c r="Q409" s="176"/>
      <c r="R409" s="164" t="s">
        <v>384</v>
      </c>
      <c r="S409" s="176"/>
      <c r="T409" s="178"/>
      <c r="U409" s="179">
        <f t="shared" si="32"/>
        <v>49</v>
      </c>
    </row>
    <row r="410" spans="1:21" x14ac:dyDescent="0.25">
      <c r="A410" s="174">
        <v>42916</v>
      </c>
      <c r="B410" s="164">
        <v>735</v>
      </c>
      <c r="C410" s="121">
        <f t="shared" si="34"/>
        <v>181</v>
      </c>
      <c r="D410" s="224"/>
      <c r="E410" s="164"/>
      <c r="F410" s="164"/>
      <c r="G410" s="174" t="s">
        <v>19</v>
      </c>
      <c r="H410" s="176">
        <v>75.099999999999994</v>
      </c>
      <c r="I410" s="176">
        <f t="shared" si="33"/>
        <v>23.944444444444439</v>
      </c>
      <c r="J410" s="176">
        <v>75.900000000000006</v>
      </c>
      <c r="K410" s="176">
        <f t="shared" si="35"/>
        <v>24.388888888888893</v>
      </c>
      <c r="L410" s="176">
        <v>9.5</v>
      </c>
      <c r="M410" s="190">
        <v>7.85</v>
      </c>
      <c r="N410" s="190"/>
      <c r="O410" s="175">
        <v>357.5</v>
      </c>
      <c r="P410" s="175"/>
      <c r="Q410" s="176"/>
      <c r="R410" s="164" t="s">
        <v>385</v>
      </c>
      <c r="S410" s="176"/>
      <c r="T410" s="178"/>
      <c r="U410" s="179">
        <f t="shared" si="32"/>
        <v>49</v>
      </c>
    </row>
    <row r="411" spans="1:21" x14ac:dyDescent="0.25">
      <c r="A411" s="174">
        <v>42916</v>
      </c>
      <c r="B411" s="164">
        <v>1216</v>
      </c>
      <c r="C411" s="121">
        <f t="shared" si="34"/>
        <v>181</v>
      </c>
      <c r="D411" s="224"/>
      <c r="E411" s="164"/>
      <c r="F411" s="164"/>
      <c r="G411" s="174" t="s">
        <v>19</v>
      </c>
      <c r="H411" s="176">
        <v>83.3</v>
      </c>
      <c r="I411" s="176">
        <f t="shared" si="33"/>
        <v>28.499999999999996</v>
      </c>
      <c r="J411" s="176">
        <v>101</v>
      </c>
      <c r="K411" s="176">
        <f t="shared" si="35"/>
        <v>38.333333333333336</v>
      </c>
      <c r="L411" s="176">
        <v>8.9</v>
      </c>
      <c r="M411" s="190">
        <v>7.88</v>
      </c>
      <c r="N411" s="190"/>
      <c r="O411" s="175">
        <v>348.40000000000003</v>
      </c>
      <c r="P411" s="175"/>
      <c r="Q411" s="176"/>
      <c r="R411" s="164" t="s">
        <v>400</v>
      </c>
      <c r="S411" s="176"/>
      <c r="T411" s="178"/>
      <c r="U411" s="179">
        <f t="shared" si="32"/>
        <v>49</v>
      </c>
    </row>
    <row r="412" spans="1:21" x14ac:dyDescent="0.25">
      <c r="A412" s="174">
        <v>42916</v>
      </c>
      <c r="B412" s="164">
        <v>1632</v>
      </c>
      <c r="C412" s="121">
        <f t="shared" si="34"/>
        <v>181</v>
      </c>
      <c r="D412" s="224"/>
      <c r="E412" s="164"/>
      <c r="F412" s="164"/>
      <c r="G412" s="174" t="s">
        <v>19</v>
      </c>
      <c r="H412" s="176">
        <v>85</v>
      </c>
      <c r="I412" s="176">
        <f t="shared" si="33"/>
        <v>29.444444444444443</v>
      </c>
      <c r="J412" s="176">
        <v>108.2</v>
      </c>
      <c r="K412" s="176">
        <f t="shared" si="35"/>
        <v>42.333333333333336</v>
      </c>
      <c r="L412" s="176">
        <v>9.3000000000000007</v>
      </c>
      <c r="M412" s="190">
        <v>7.91</v>
      </c>
      <c r="N412" s="190"/>
      <c r="O412" s="175">
        <v>348.40000000000003</v>
      </c>
      <c r="P412" s="175"/>
      <c r="Q412" s="176"/>
      <c r="R412" s="164" t="s">
        <v>400</v>
      </c>
      <c r="S412" s="176"/>
      <c r="T412" s="178"/>
      <c r="U412" s="179">
        <f t="shared" si="32"/>
        <v>49</v>
      </c>
    </row>
    <row r="413" spans="1:21" x14ac:dyDescent="0.25">
      <c r="A413" s="174">
        <v>42917</v>
      </c>
      <c r="B413" s="164">
        <v>742</v>
      </c>
      <c r="C413" s="121">
        <f t="shared" si="34"/>
        <v>182</v>
      </c>
      <c r="D413" s="224"/>
      <c r="E413" s="164"/>
      <c r="F413" s="164"/>
      <c r="G413" s="174" t="s">
        <v>19</v>
      </c>
      <c r="H413" s="176">
        <v>74.400000000000006</v>
      </c>
      <c r="I413" s="176">
        <f t="shared" si="33"/>
        <v>23.555555555555557</v>
      </c>
      <c r="J413" s="176">
        <v>76.8</v>
      </c>
      <c r="K413" s="176">
        <f t="shared" si="35"/>
        <v>24.888888888888886</v>
      </c>
      <c r="L413" s="176">
        <v>8.6</v>
      </c>
      <c r="M413" s="190">
        <v>7.81</v>
      </c>
      <c r="N413" s="190"/>
      <c r="O413" s="175">
        <v>340.6</v>
      </c>
      <c r="P413" s="175"/>
      <c r="Q413" s="176"/>
      <c r="R413" s="164" t="s">
        <v>400</v>
      </c>
      <c r="S413" s="176"/>
      <c r="T413" s="178"/>
      <c r="U413" s="179">
        <f t="shared" si="32"/>
        <v>49</v>
      </c>
    </row>
    <row r="414" spans="1:21" x14ac:dyDescent="0.25">
      <c r="A414" s="174">
        <v>42917</v>
      </c>
      <c r="B414" s="164">
        <v>1447</v>
      </c>
      <c r="C414" s="121">
        <f t="shared" si="34"/>
        <v>182</v>
      </c>
      <c r="D414" s="224"/>
      <c r="E414" s="164"/>
      <c r="F414" s="164"/>
      <c r="G414" s="174" t="s">
        <v>19</v>
      </c>
      <c r="H414" s="176">
        <v>85.1</v>
      </c>
      <c r="I414" s="176">
        <f t="shared" si="33"/>
        <v>29.499999999999996</v>
      </c>
      <c r="J414" s="176">
        <v>101.9</v>
      </c>
      <c r="K414" s="176">
        <f t="shared" ref="K414:K442" si="36">CONVERT(J414,"F","C")</f>
        <v>38.833333333333336</v>
      </c>
      <c r="L414" s="176">
        <v>9.6999999999999993</v>
      </c>
      <c r="M414" s="190">
        <v>7.9</v>
      </c>
      <c r="N414" s="190"/>
      <c r="O414" s="175">
        <v>349.7</v>
      </c>
      <c r="P414" s="175"/>
      <c r="Q414" s="176"/>
      <c r="R414" s="164" t="s">
        <v>400</v>
      </c>
      <c r="S414" s="176"/>
      <c r="T414" s="178"/>
      <c r="U414" s="179">
        <f t="shared" si="32"/>
        <v>49</v>
      </c>
    </row>
    <row r="415" spans="1:21" x14ac:dyDescent="0.25">
      <c r="A415" s="174">
        <v>42918</v>
      </c>
      <c r="B415" s="164">
        <v>746</v>
      </c>
      <c r="C415" s="121">
        <f t="shared" si="34"/>
        <v>183</v>
      </c>
      <c r="D415" s="224"/>
      <c r="E415" s="164"/>
      <c r="F415" s="164"/>
      <c r="G415" s="174" t="s">
        <v>19</v>
      </c>
      <c r="H415" s="176">
        <v>75.2</v>
      </c>
      <c r="I415" s="176">
        <f t="shared" si="33"/>
        <v>24</v>
      </c>
      <c r="J415" s="176">
        <v>80.599999999999994</v>
      </c>
      <c r="K415" s="176">
        <f t="shared" si="36"/>
        <v>26.999999999999996</v>
      </c>
      <c r="L415" s="176">
        <v>8.8000000000000007</v>
      </c>
      <c r="M415" s="190">
        <v>7.83</v>
      </c>
      <c r="N415" s="190"/>
      <c r="O415" s="175">
        <v>353.6</v>
      </c>
      <c r="P415" s="175"/>
      <c r="Q415" s="176"/>
      <c r="R415" s="164" t="s">
        <v>400</v>
      </c>
      <c r="S415" s="176"/>
      <c r="T415" s="178"/>
      <c r="U415" s="179">
        <f t="shared" si="32"/>
        <v>49</v>
      </c>
    </row>
    <row r="416" spans="1:21" x14ac:dyDescent="0.25">
      <c r="A416" s="174">
        <v>42918</v>
      </c>
      <c r="B416" s="164">
        <v>1238</v>
      </c>
      <c r="C416" s="121">
        <f t="shared" si="34"/>
        <v>183</v>
      </c>
      <c r="D416" s="224" t="s">
        <v>353</v>
      </c>
      <c r="E416" s="164">
        <v>1700</v>
      </c>
      <c r="F416" s="164">
        <v>1700</v>
      </c>
      <c r="G416" s="174" t="s">
        <v>319</v>
      </c>
      <c r="H416" s="176">
        <v>79.900000000000006</v>
      </c>
      <c r="I416" s="176">
        <f t="shared" si="33"/>
        <v>26.611111111111114</v>
      </c>
      <c r="J416" s="176">
        <v>95.6</v>
      </c>
      <c r="K416" s="176">
        <f t="shared" si="36"/>
        <v>35.333333333333329</v>
      </c>
      <c r="L416" s="176">
        <v>8.1999999999999993</v>
      </c>
      <c r="M416" s="190">
        <v>7.61</v>
      </c>
      <c r="N416" s="190"/>
      <c r="O416" s="175">
        <v>384.8</v>
      </c>
      <c r="P416" s="175"/>
      <c r="Q416" s="176">
        <v>21.1</v>
      </c>
      <c r="R416" s="164" t="s">
        <v>47</v>
      </c>
      <c r="S416" s="176"/>
      <c r="T416" s="178"/>
      <c r="U416" s="179">
        <f t="shared" si="32"/>
        <v>0</v>
      </c>
    </row>
    <row r="417" spans="1:21" x14ac:dyDescent="0.25">
      <c r="A417" s="174">
        <v>42918</v>
      </c>
      <c r="B417" s="164">
        <v>1256</v>
      </c>
      <c r="C417" s="121">
        <f t="shared" si="34"/>
        <v>183</v>
      </c>
      <c r="D417" s="224" t="s">
        <v>354</v>
      </c>
      <c r="E417" s="164">
        <v>1700</v>
      </c>
      <c r="F417" s="164">
        <v>1700</v>
      </c>
      <c r="G417" s="174" t="s">
        <v>274</v>
      </c>
      <c r="H417" s="176">
        <v>76.2</v>
      </c>
      <c r="I417" s="176">
        <f t="shared" si="33"/>
        <v>24.555555555555557</v>
      </c>
      <c r="J417" s="176">
        <v>98.2</v>
      </c>
      <c r="K417" s="176">
        <f t="shared" si="36"/>
        <v>36.777777777777779</v>
      </c>
      <c r="L417" s="176">
        <v>8.8000000000000007</v>
      </c>
      <c r="M417" s="190">
        <v>7.73</v>
      </c>
      <c r="N417" s="190"/>
      <c r="O417" s="175">
        <v>466.7</v>
      </c>
      <c r="P417" s="175"/>
      <c r="Q417" s="176">
        <v>33.6</v>
      </c>
      <c r="R417" s="164" t="s">
        <v>20</v>
      </c>
      <c r="S417" s="176"/>
      <c r="T417" s="178"/>
      <c r="U417" s="179">
        <v>54.4</v>
      </c>
    </row>
    <row r="418" spans="1:21" x14ac:dyDescent="0.25">
      <c r="A418" s="174">
        <v>42918</v>
      </c>
      <c r="B418" s="164">
        <v>1313</v>
      </c>
      <c r="C418" s="121">
        <f t="shared" si="34"/>
        <v>183</v>
      </c>
      <c r="D418" s="224" t="s">
        <v>355</v>
      </c>
      <c r="E418" s="164">
        <v>1700</v>
      </c>
      <c r="F418" s="164">
        <v>1700</v>
      </c>
      <c r="G418" s="174" t="s">
        <v>494</v>
      </c>
      <c r="H418" s="176">
        <v>77</v>
      </c>
      <c r="I418" s="176">
        <f t="shared" si="33"/>
        <v>25</v>
      </c>
      <c r="J418" s="176">
        <v>99.2</v>
      </c>
      <c r="K418" s="176">
        <f t="shared" si="36"/>
        <v>37.333333333333336</v>
      </c>
      <c r="L418" s="176">
        <v>8.1999999999999993</v>
      </c>
      <c r="M418" s="190">
        <v>7.78</v>
      </c>
      <c r="N418" s="190"/>
      <c r="O418" s="175">
        <v>448.5</v>
      </c>
      <c r="P418" s="175"/>
      <c r="Q418" s="176">
        <v>62.7</v>
      </c>
      <c r="R418" s="164" t="s">
        <v>20</v>
      </c>
      <c r="S418" s="176"/>
      <c r="T418" s="164"/>
      <c r="U418" s="179">
        <v>54.6</v>
      </c>
    </row>
    <row r="419" spans="1:21" x14ac:dyDescent="0.25">
      <c r="A419" s="174">
        <v>42918</v>
      </c>
      <c r="B419" s="164">
        <v>1335</v>
      </c>
      <c r="C419" s="121">
        <f t="shared" si="34"/>
        <v>183</v>
      </c>
      <c r="D419" s="224" t="s">
        <v>356</v>
      </c>
      <c r="E419" s="164">
        <v>1700</v>
      </c>
      <c r="F419" s="164">
        <v>1700</v>
      </c>
      <c r="G419" s="174" t="s">
        <v>284</v>
      </c>
      <c r="H419" s="176">
        <v>77.7</v>
      </c>
      <c r="I419" s="176">
        <f t="shared" si="33"/>
        <v>25.388888888888889</v>
      </c>
      <c r="J419" s="176">
        <v>98.6</v>
      </c>
      <c r="K419" s="176">
        <f t="shared" si="36"/>
        <v>36.999999999999993</v>
      </c>
      <c r="L419" s="176">
        <v>8.5</v>
      </c>
      <c r="M419" s="190">
        <v>7.75</v>
      </c>
      <c r="N419" s="190"/>
      <c r="O419" s="175">
        <v>453.7</v>
      </c>
      <c r="P419" s="175"/>
      <c r="Q419" s="176">
        <v>66.900000000000006</v>
      </c>
      <c r="R419" s="164" t="s">
        <v>35</v>
      </c>
      <c r="S419" s="176"/>
      <c r="T419" s="164"/>
      <c r="U419" s="179">
        <v>54.8</v>
      </c>
    </row>
    <row r="420" spans="1:21" x14ac:dyDescent="0.25">
      <c r="A420" s="174">
        <v>42918</v>
      </c>
      <c r="B420" s="164">
        <v>1355</v>
      </c>
      <c r="C420" s="121">
        <f t="shared" si="34"/>
        <v>183</v>
      </c>
      <c r="D420" s="224" t="s">
        <v>357</v>
      </c>
      <c r="E420" s="164">
        <v>1700</v>
      </c>
      <c r="F420" s="164">
        <v>1700</v>
      </c>
      <c r="G420" s="174" t="s">
        <v>285</v>
      </c>
      <c r="H420" s="176">
        <v>78.7</v>
      </c>
      <c r="I420" s="176">
        <f t="shared" si="33"/>
        <v>25.944444444444446</v>
      </c>
      <c r="J420" s="176">
        <v>98.5</v>
      </c>
      <c r="K420" s="176">
        <f t="shared" si="36"/>
        <v>36.944444444444443</v>
      </c>
      <c r="L420" s="176">
        <v>8.6999999999999993</v>
      </c>
      <c r="M420" s="190">
        <v>7.75</v>
      </c>
      <c r="N420" s="190"/>
      <c r="O420" s="175">
        <v>426.40000000000003</v>
      </c>
      <c r="P420" s="175"/>
      <c r="Q420" s="176">
        <v>82</v>
      </c>
      <c r="R420" s="164" t="s">
        <v>20</v>
      </c>
      <c r="S420" s="176"/>
      <c r="T420" s="164"/>
      <c r="U420" s="179">
        <v>54.9</v>
      </c>
    </row>
    <row r="421" spans="1:21" x14ac:dyDescent="0.25">
      <c r="A421" s="174">
        <v>42918</v>
      </c>
      <c r="B421" s="164">
        <v>1421</v>
      </c>
      <c r="C421" s="121">
        <f t="shared" si="34"/>
        <v>183</v>
      </c>
      <c r="D421" s="224" t="s">
        <v>358</v>
      </c>
      <c r="E421" s="164">
        <v>1700</v>
      </c>
      <c r="F421" s="164">
        <v>1700</v>
      </c>
      <c r="G421" s="174" t="s">
        <v>320</v>
      </c>
      <c r="H421" s="176">
        <v>80.900000000000006</v>
      </c>
      <c r="I421" s="176">
        <f t="shared" si="33"/>
        <v>27.166666666666668</v>
      </c>
      <c r="J421" s="176">
        <v>99</v>
      </c>
      <c r="K421" s="176">
        <f t="shared" si="36"/>
        <v>37.222222222222221</v>
      </c>
      <c r="L421" s="176">
        <v>9.1999999999999993</v>
      </c>
      <c r="M421" s="190">
        <v>8</v>
      </c>
      <c r="N421" s="190"/>
      <c r="O421" s="175">
        <v>417.3</v>
      </c>
      <c r="P421" s="175"/>
      <c r="Q421" s="176">
        <v>7.3</v>
      </c>
      <c r="R421" s="164" t="s">
        <v>43</v>
      </c>
      <c r="S421" s="176"/>
      <c r="T421" s="178"/>
      <c r="U421" s="179">
        <v>61.8</v>
      </c>
    </row>
    <row r="422" spans="1:21" x14ac:dyDescent="0.25">
      <c r="A422" s="174">
        <v>42918</v>
      </c>
      <c r="B422" s="164">
        <v>1433</v>
      </c>
      <c r="C422" s="121">
        <f t="shared" si="34"/>
        <v>183</v>
      </c>
      <c r="D422" s="224" t="s">
        <v>359</v>
      </c>
      <c r="E422" s="164">
        <v>1700</v>
      </c>
      <c r="F422" s="164">
        <v>1700</v>
      </c>
      <c r="G422" s="174" t="s">
        <v>23</v>
      </c>
      <c r="H422" s="176">
        <v>82</v>
      </c>
      <c r="I422" s="176">
        <f t="shared" si="33"/>
        <v>27.777777777777779</v>
      </c>
      <c r="J422" s="176">
        <v>100.1</v>
      </c>
      <c r="K422" s="176">
        <f t="shared" si="36"/>
        <v>37.833333333333329</v>
      </c>
      <c r="L422" s="176">
        <v>8.1</v>
      </c>
      <c r="M422" s="190">
        <v>7.98</v>
      </c>
      <c r="N422" s="190"/>
      <c r="O422" s="175">
        <v>377</v>
      </c>
      <c r="P422" s="175"/>
      <c r="Q422" s="176">
        <v>7.4</v>
      </c>
      <c r="R422" s="164" t="s">
        <v>53</v>
      </c>
      <c r="S422" s="176"/>
      <c r="T422" s="178"/>
      <c r="U422" s="179">
        <v>62.2</v>
      </c>
    </row>
    <row r="423" spans="1:21" x14ac:dyDescent="0.25">
      <c r="A423" s="174">
        <v>42918</v>
      </c>
      <c r="B423" s="164">
        <v>1508</v>
      </c>
      <c r="C423" s="121">
        <f t="shared" si="34"/>
        <v>183</v>
      </c>
      <c r="D423" s="224" t="s">
        <v>360</v>
      </c>
      <c r="E423" s="164">
        <v>1700</v>
      </c>
      <c r="F423" s="164">
        <v>1700</v>
      </c>
      <c r="G423" s="174" t="s">
        <v>24</v>
      </c>
      <c r="H423" s="176">
        <v>80.900000000000006</v>
      </c>
      <c r="I423" s="176">
        <f t="shared" si="33"/>
        <v>27.166666666666668</v>
      </c>
      <c r="J423" s="176">
        <v>97.6</v>
      </c>
      <c r="K423" s="176">
        <f t="shared" si="36"/>
        <v>36.444444444444443</v>
      </c>
      <c r="L423" s="176">
        <v>9.6999999999999993</v>
      </c>
      <c r="M423" s="190">
        <v>7.96</v>
      </c>
      <c r="N423" s="190"/>
      <c r="O423" s="175">
        <v>414.7</v>
      </c>
      <c r="P423" s="175"/>
      <c r="Q423" s="176">
        <v>31.5</v>
      </c>
      <c r="R423" s="164" t="s">
        <v>43</v>
      </c>
      <c r="S423" s="176"/>
      <c r="T423" s="178"/>
      <c r="U423" s="179">
        <v>59.3</v>
      </c>
    </row>
    <row r="424" spans="1:21" x14ac:dyDescent="0.25">
      <c r="A424" s="174">
        <v>42918</v>
      </c>
      <c r="B424" s="164">
        <v>1545</v>
      </c>
      <c r="C424" s="121">
        <f t="shared" si="34"/>
        <v>183</v>
      </c>
      <c r="D424" s="224" t="s">
        <v>361</v>
      </c>
      <c r="E424" s="164">
        <v>1700</v>
      </c>
      <c r="F424" s="164">
        <v>1700</v>
      </c>
      <c r="G424" s="174" t="s">
        <v>321</v>
      </c>
      <c r="H424" s="176">
        <v>82.5</v>
      </c>
      <c r="I424" s="176">
        <f t="shared" si="33"/>
        <v>28.055555555555554</v>
      </c>
      <c r="J424" s="176">
        <v>96.9</v>
      </c>
      <c r="K424" s="176">
        <f t="shared" si="36"/>
        <v>36.055555555555557</v>
      </c>
      <c r="L424" s="176">
        <v>8.8000000000000007</v>
      </c>
      <c r="M424" s="190">
        <v>7.66</v>
      </c>
      <c r="N424" s="190"/>
      <c r="O424" s="175">
        <v>465.40000000000003</v>
      </c>
      <c r="P424" s="175"/>
      <c r="Q424" s="176">
        <v>1</v>
      </c>
      <c r="R424" s="164" t="s">
        <v>76</v>
      </c>
      <c r="S424" s="176"/>
      <c r="T424" s="178"/>
      <c r="U424" s="179">
        <v>49.5</v>
      </c>
    </row>
    <row r="425" spans="1:21" x14ac:dyDescent="0.25">
      <c r="A425" s="174">
        <v>42918</v>
      </c>
      <c r="B425" s="164">
        <v>1557</v>
      </c>
      <c r="C425" s="121">
        <f t="shared" si="34"/>
        <v>183</v>
      </c>
      <c r="D425" s="224" t="s">
        <v>362</v>
      </c>
      <c r="E425" s="164">
        <v>1700</v>
      </c>
      <c r="F425" s="164">
        <v>1700</v>
      </c>
      <c r="G425" s="174" t="s">
        <v>322</v>
      </c>
      <c r="H425" s="176">
        <v>85.6</v>
      </c>
      <c r="I425" s="176">
        <f t="shared" si="33"/>
        <v>29.777777777777775</v>
      </c>
      <c r="J425" s="176">
        <v>96.4</v>
      </c>
      <c r="K425" s="176">
        <f t="shared" si="36"/>
        <v>35.777777777777779</v>
      </c>
      <c r="L425" s="176">
        <v>7.1</v>
      </c>
      <c r="M425" s="190">
        <v>7.91</v>
      </c>
      <c r="N425" s="190"/>
      <c r="O425" s="175">
        <v>408.2</v>
      </c>
      <c r="P425" s="175"/>
      <c r="Q425" s="176">
        <v>12.1</v>
      </c>
      <c r="R425" s="164" t="s">
        <v>51</v>
      </c>
      <c r="S425" s="176"/>
      <c r="T425" s="178"/>
      <c r="U425" s="179">
        <f t="shared" ref="U425:U441" si="37">IF(G425="Otter Island, south fork",49,0)</f>
        <v>0</v>
      </c>
    </row>
    <row r="426" spans="1:21" x14ac:dyDescent="0.25">
      <c r="A426" s="174">
        <v>42918</v>
      </c>
      <c r="B426" s="164">
        <v>1610</v>
      </c>
      <c r="C426" s="121">
        <f t="shared" si="34"/>
        <v>183</v>
      </c>
      <c r="D426" s="224" t="s">
        <v>363</v>
      </c>
      <c r="E426" s="164">
        <v>1700</v>
      </c>
      <c r="F426" s="164">
        <v>1700</v>
      </c>
      <c r="G426" s="174" t="s">
        <v>19</v>
      </c>
      <c r="H426" s="176">
        <v>80.8</v>
      </c>
      <c r="I426" s="176">
        <f t="shared" si="33"/>
        <v>27.111111111111107</v>
      </c>
      <c r="J426" s="176">
        <v>96.1</v>
      </c>
      <c r="K426" s="176">
        <f t="shared" si="36"/>
        <v>35.611111111111107</v>
      </c>
      <c r="L426" s="176">
        <v>8</v>
      </c>
      <c r="M426" s="190">
        <v>7.98</v>
      </c>
      <c r="N426" s="190"/>
      <c r="O426" s="175">
        <v>349.7</v>
      </c>
      <c r="P426" s="175"/>
      <c r="Q426" s="176">
        <v>4.0999999999999996</v>
      </c>
      <c r="R426" s="164" t="s">
        <v>64</v>
      </c>
      <c r="S426" s="176"/>
      <c r="T426" s="178"/>
      <c r="U426" s="179">
        <f t="shared" si="37"/>
        <v>49</v>
      </c>
    </row>
    <row r="427" spans="1:21" x14ac:dyDescent="0.25">
      <c r="A427" s="174">
        <v>42919</v>
      </c>
      <c r="B427" s="164">
        <v>708</v>
      </c>
      <c r="C427" s="121">
        <f t="shared" si="34"/>
        <v>184</v>
      </c>
      <c r="D427" s="224"/>
      <c r="E427" s="164"/>
      <c r="F427" s="164"/>
      <c r="G427" s="174" t="s">
        <v>19</v>
      </c>
      <c r="H427" s="176">
        <v>73.599999999999994</v>
      </c>
      <c r="I427" s="176">
        <f t="shared" si="33"/>
        <v>23.111111111111107</v>
      </c>
      <c r="J427" s="176">
        <v>74</v>
      </c>
      <c r="K427" s="176">
        <f t="shared" si="36"/>
        <v>23.333333333333332</v>
      </c>
      <c r="L427" s="176">
        <v>8.1</v>
      </c>
      <c r="M427" s="190">
        <v>7.93</v>
      </c>
      <c r="N427" s="190"/>
      <c r="O427" s="175">
        <v>340.6</v>
      </c>
      <c r="P427" s="175"/>
      <c r="Q427" s="176"/>
      <c r="R427" s="164" t="s">
        <v>400</v>
      </c>
      <c r="S427" s="176"/>
      <c r="T427" s="178" t="s">
        <v>386</v>
      </c>
      <c r="U427" s="179">
        <f t="shared" si="37"/>
        <v>49</v>
      </c>
    </row>
    <row r="428" spans="1:21" x14ac:dyDescent="0.25">
      <c r="A428" s="174">
        <v>42919</v>
      </c>
      <c r="B428" s="164">
        <v>1110</v>
      </c>
      <c r="C428" s="121">
        <f t="shared" si="34"/>
        <v>184</v>
      </c>
      <c r="D428" s="224" t="s">
        <v>364</v>
      </c>
      <c r="E428" s="164">
        <v>1700</v>
      </c>
      <c r="F428" s="164">
        <v>1700</v>
      </c>
      <c r="G428" s="174" t="s">
        <v>325</v>
      </c>
      <c r="H428" s="176">
        <v>78.400000000000006</v>
      </c>
      <c r="I428" s="176">
        <f t="shared" si="33"/>
        <v>25.777777777777779</v>
      </c>
      <c r="J428" s="176">
        <v>94.7</v>
      </c>
      <c r="K428" s="176">
        <f t="shared" si="36"/>
        <v>34.833333333333336</v>
      </c>
      <c r="L428" s="176">
        <v>9.3000000000000007</v>
      </c>
      <c r="M428" s="190">
        <v>7.66</v>
      </c>
      <c r="N428" s="190"/>
      <c r="O428" s="175">
        <v>432.90000000000003</v>
      </c>
      <c r="P428" s="175"/>
      <c r="Q428" s="176">
        <v>38.799999999999997</v>
      </c>
      <c r="R428" s="164" t="s">
        <v>39</v>
      </c>
      <c r="S428" s="176"/>
      <c r="T428" s="178"/>
      <c r="U428" s="179">
        <f t="shared" si="37"/>
        <v>0</v>
      </c>
    </row>
    <row r="429" spans="1:21" x14ac:dyDescent="0.25">
      <c r="A429" s="174">
        <v>42919</v>
      </c>
      <c r="B429" s="164">
        <v>1136</v>
      </c>
      <c r="C429" s="121">
        <f t="shared" si="34"/>
        <v>184</v>
      </c>
      <c r="D429" s="224" t="s">
        <v>365</v>
      </c>
      <c r="E429" s="164">
        <v>1700</v>
      </c>
      <c r="F429" s="164">
        <v>1700</v>
      </c>
      <c r="G429" s="174" t="s">
        <v>326</v>
      </c>
      <c r="H429" s="176">
        <v>78.5</v>
      </c>
      <c r="I429" s="176">
        <f t="shared" si="33"/>
        <v>25.833333333333332</v>
      </c>
      <c r="J429" s="176">
        <v>95.4</v>
      </c>
      <c r="K429" s="176">
        <f t="shared" si="36"/>
        <v>35.222222222222221</v>
      </c>
      <c r="L429" s="176">
        <v>9.5</v>
      </c>
      <c r="M429" s="190">
        <v>7.6</v>
      </c>
      <c r="N429" s="190"/>
      <c r="O429" s="175">
        <v>458.90000000000003</v>
      </c>
      <c r="P429" s="175"/>
      <c r="Q429" s="176">
        <v>33.299999999999997</v>
      </c>
      <c r="R429" s="164" t="s">
        <v>42</v>
      </c>
      <c r="S429" s="176"/>
      <c r="T429" s="178"/>
      <c r="U429" s="179">
        <f t="shared" si="37"/>
        <v>0</v>
      </c>
    </row>
    <row r="430" spans="1:21" x14ac:dyDescent="0.25">
      <c r="A430" s="174">
        <v>42919</v>
      </c>
      <c r="B430" s="164">
        <v>1241</v>
      </c>
      <c r="C430" s="121">
        <f t="shared" si="34"/>
        <v>184</v>
      </c>
      <c r="D430" s="224"/>
      <c r="E430" s="164"/>
      <c r="F430" s="164"/>
      <c r="G430" s="174" t="s">
        <v>19</v>
      </c>
      <c r="H430" s="176">
        <v>83.3</v>
      </c>
      <c r="I430" s="176">
        <f t="shared" si="33"/>
        <v>28.499999999999996</v>
      </c>
      <c r="J430" s="176">
        <v>99</v>
      </c>
      <c r="K430" s="176">
        <f t="shared" si="36"/>
        <v>37.222222222222221</v>
      </c>
      <c r="L430" s="176">
        <v>9.4</v>
      </c>
      <c r="M430" s="190">
        <v>7.95</v>
      </c>
      <c r="N430" s="190"/>
      <c r="O430" s="175">
        <v>349.7</v>
      </c>
      <c r="P430" s="175"/>
      <c r="Q430" s="176"/>
      <c r="R430" s="164" t="s">
        <v>400</v>
      </c>
      <c r="S430" s="176"/>
      <c r="T430" s="178"/>
      <c r="U430" s="179">
        <f t="shared" si="37"/>
        <v>49</v>
      </c>
    </row>
    <row r="431" spans="1:21" x14ac:dyDescent="0.25">
      <c r="A431" s="174">
        <v>42919</v>
      </c>
      <c r="B431" s="164">
        <v>1331</v>
      </c>
      <c r="C431" s="121">
        <f t="shared" si="34"/>
        <v>184</v>
      </c>
      <c r="D431" s="224"/>
      <c r="E431" s="164"/>
      <c r="F431" s="164"/>
      <c r="G431" s="174" t="s">
        <v>330</v>
      </c>
      <c r="H431" s="176">
        <v>66.900000000000006</v>
      </c>
      <c r="I431" s="176">
        <f t="shared" si="33"/>
        <v>19.388888888888893</v>
      </c>
      <c r="J431" s="176">
        <v>99.9</v>
      </c>
      <c r="K431" s="176">
        <f t="shared" si="36"/>
        <v>37.722222222222221</v>
      </c>
      <c r="L431" s="176">
        <v>3.6</v>
      </c>
      <c r="M431" s="190">
        <v>7.12</v>
      </c>
      <c r="N431" s="190"/>
      <c r="O431" s="175">
        <v>1040</v>
      </c>
      <c r="P431" s="175"/>
      <c r="Q431" s="176"/>
      <c r="R431" s="164" t="s">
        <v>400</v>
      </c>
      <c r="S431" s="176"/>
      <c r="T431" s="178"/>
      <c r="U431" s="179">
        <f t="shared" si="37"/>
        <v>0</v>
      </c>
    </row>
    <row r="432" spans="1:21" x14ac:dyDescent="0.25">
      <c r="A432" s="174">
        <v>42920</v>
      </c>
      <c r="B432" s="164">
        <v>1158</v>
      </c>
      <c r="C432" s="121">
        <f t="shared" si="34"/>
        <v>185</v>
      </c>
      <c r="D432" s="224"/>
      <c r="E432" s="164"/>
      <c r="F432" s="164"/>
      <c r="G432" s="174" t="s">
        <v>19</v>
      </c>
      <c r="H432" s="176">
        <v>84.3</v>
      </c>
      <c r="I432" s="176">
        <f t="shared" si="33"/>
        <v>29.055555555555554</v>
      </c>
      <c r="J432" s="176">
        <v>102</v>
      </c>
      <c r="K432" s="176">
        <f t="shared" si="36"/>
        <v>38.888888888888886</v>
      </c>
      <c r="L432" s="176">
        <v>8.5</v>
      </c>
      <c r="M432" s="190">
        <v>7.88</v>
      </c>
      <c r="N432" s="190"/>
      <c r="O432" s="175">
        <v>351</v>
      </c>
      <c r="P432" s="175"/>
      <c r="Q432" s="176"/>
      <c r="R432" s="164" t="s">
        <v>401</v>
      </c>
      <c r="S432" s="176"/>
      <c r="T432" s="178"/>
      <c r="U432" s="179">
        <f t="shared" si="37"/>
        <v>49</v>
      </c>
    </row>
    <row r="433" spans="1:21" x14ac:dyDescent="0.25">
      <c r="A433" s="174">
        <v>42921</v>
      </c>
      <c r="B433" s="164">
        <v>803</v>
      </c>
      <c r="C433" s="121">
        <f t="shared" si="34"/>
        <v>186</v>
      </c>
      <c r="D433" s="224"/>
      <c r="E433" s="164"/>
      <c r="F433" s="164"/>
      <c r="G433" s="174" t="s">
        <v>19</v>
      </c>
      <c r="H433" s="176">
        <v>77.2</v>
      </c>
      <c r="I433" s="176">
        <f t="shared" si="33"/>
        <v>25.111111111111111</v>
      </c>
      <c r="J433" s="176">
        <v>80.400000000000006</v>
      </c>
      <c r="K433" s="176">
        <f t="shared" si="36"/>
        <v>26.888888888888893</v>
      </c>
      <c r="L433" s="176">
        <v>8.6</v>
      </c>
      <c r="M433" s="190">
        <v>7.86</v>
      </c>
      <c r="N433" s="190"/>
      <c r="O433" s="175">
        <v>349.7</v>
      </c>
      <c r="P433" s="175"/>
      <c r="Q433" s="176"/>
      <c r="R433" s="164" t="s">
        <v>400</v>
      </c>
      <c r="S433" s="176"/>
      <c r="T433" s="178"/>
      <c r="U433" s="179">
        <f t="shared" si="37"/>
        <v>49</v>
      </c>
    </row>
    <row r="434" spans="1:21" x14ac:dyDescent="0.25">
      <c r="A434" s="174">
        <v>42921</v>
      </c>
      <c r="B434" s="164">
        <v>1330</v>
      </c>
      <c r="C434" s="121">
        <f t="shared" si="34"/>
        <v>186</v>
      </c>
      <c r="D434" s="224"/>
      <c r="E434" s="164"/>
      <c r="F434" s="164"/>
      <c r="G434" s="174" t="s">
        <v>19</v>
      </c>
      <c r="H434" s="176">
        <v>86</v>
      </c>
      <c r="I434" s="176">
        <f t="shared" si="33"/>
        <v>30</v>
      </c>
      <c r="J434" s="176">
        <v>104.6</v>
      </c>
      <c r="K434" s="176">
        <f t="shared" si="36"/>
        <v>40.333333333333329</v>
      </c>
      <c r="L434" s="176">
        <v>9</v>
      </c>
      <c r="M434" s="190">
        <v>7.93</v>
      </c>
      <c r="N434" s="190"/>
      <c r="O434" s="175">
        <v>344.5</v>
      </c>
      <c r="P434" s="175"/>
      <c r="Q434" s="176"/>
      <c r="R434" s="164" t="s">
        <v>69</v>
      </c>
      <c r="S434" s="176"/>
      <c r="T434" s="178" t="s">
        <v>405</v>
      </c>
      <c r="U434" s="179">
        <f t="shared" si="37"/>
        <v>49</v>
      </c>
    </row>
    <row r="435" spans="1:21" x14ac:dyDescent="0.25">
      <c r="A435" s="174">
        <v>42922</v>
      </c>
      <c r="B435" s="164">
        <v>651</v>
      </c>
      <c r="C435" s="121">
        <f t="shared" si="34"/>
        <v>187</v>
      </c>
      <c r="D435" s="224"/>
      <c r="E435" s="164"/>
      <c r="F435" s="164"/>
      <c r="G435" s="174" t="s">
        <v>19</v>
      </c>
      <c r="H435" s="176">
        <v>75.900000000000006</v>
      </c>
      <c r="I435" s="176">
        <f t="shared" si="33"/>
        <v>24.388888888888893</v>
      </c>
      <c r="J435" s="176">
        <v>76.099999999999994</v>
      </c>
      <c r="K435" s="176">
        <f t="shared" si="36"/>
        <v>24.499999999999996</v>
      </c>
      <c r="L435" s="176">
        <v>8.6</v>
      </c>
      <c r="M435" s="190">
        <v>7.93</v>
      </c>
      <c r="N435" s="190"/>
      <c r="O435" s="175">
        <v>349.7</v>
      </c>
      <c r="P435" s="175"/>
      <c r="Q435" s="176"/>
      <c r="R435" s="164" t="s">
        <v>69</v>
      </c>
      <c r="S435" s="176"/>
      <c r="T435" s="178" t="s">
        <v>405</v>
      </c>
      <c r="U435" s="179">
        <f t="shared" si="37"/>
        <v>49</v>
      </c>
    </row>
    <row r="436" spans="1:21" x14ac:dyDescent="0.25">
      <c r="A436" s="174">
        <v>42922</v>
      </c>
      <c r="B436" s="164">
        <v>1223</v>
      </c>
      <c r="C436" s="121">
        <f t="shared" si="34"/>
        <v>187</v>
      </c>
      <c r="D436" s="224"/>
      <c r="E436" s="164"/>
      <c r="F436" s="164"/>
      <c r="G436" s="174" t="s">
        <v>19</v>
      </c>
      <c r="H436" s="176">
        <v>85.8</v>
      </c>
      <c r="I436" s="176">
        <f t="shared" si="33"/>
        <v>29.888888888888886</v>
      </c>
      <c r="J436" s="176">
        <v>103</v>
      </c>
      <c r="K436" s="176">
        <f t="shared" si="36"/>
        <v>39.444444444444443</v>
      </c>
      <c r="L436" s="176">
        <v>9.4</v>
      </c>
      <c r="M436" s="190">
        <v>8.02</v>
      </c>
      <c r="N436" s="190"/>
      <c r="O436" s="175">
        <v>343.2</v>
      </c>
      <c r="P436" s="175"/>
      <c r="Q436" s="176"/>
      <c r="R436" s="164" t="s">
        <v>339</v>
      </c>
      <c r="S436" s="176"/>
      <c r="T436" s="178"/>
      <c r="U436" s="179">
        <f t="shared" si="37"/>
        <v>49</v>
      </c>
    </row>
    <row r="437" spans="1:21" x14ac:dyDescent="0.25">
      <c r="A437" s="174">
        <v>42922</v>
      </c>
      <c r="B437" s="164">
        <v>1512</v>
      </c>
      <c r="C437" s="121">
        <f t="shared" si="34"/>
        <v>187</v>
      </c>
      <c r="D437" s="224"/>
      <c r="E437" s="164"/>
      <c r="F437" s="164"/>
      <c r="G437" s="174" t="s">
        <v>19</v>
      </c>
      <c r="H437" s="176">
        <v>87.2</v>
      </c>
      <c r="I437" s="176">
        <f t="shared" si="33"/>
        <v>30.666666666666668</v>
      </c>
      <c r="J437" s="176">
        <v>108.5</v>
      </c>
      <c r="K437" s="176">
        <f t="shared" si="36"/>
        <v>42.5</v>
      </c>
      <c r="L437" s="176">
        <v>9.1</v>
      </c>
      <c r="M437" s="190">
        <v>7.96</v>
      </c>
      <c r="N437" s="190"/>
      <c r="O437" s="175">
        <v>338</v>
      </c>
      <c r="P437" s="175"/>
      <c r="Q437" s="176"/>
      <c r="R437" s="164" t="s">
        <v>190</v>
      </c>
      <c r="S437" s="176"/>
      <c r="T437" s="178" t="s">
        <v>407</v>
      </c>
      <c r="U437" s="179">
        <f t="shared" si="37"/>
        <v>49</v>
      </c>
    </row>
    <row r="438" spans="1:21" x14ac:dyDescent="0.25">
      <c r="A438" s="174">
        <v>42923</v>
      </c>
      <c r="B438" s="164">
        <v>645</v>
      </c>
      <c r="C438" s="121">
        <f t="shared" si="34"/>
        <v>188</v>
      </c>
      <c r="D438" s="224"/>
      <c r="E438" s="164"/>
      <c r="F438" s="164"/>
      <c r="G438" s="174" t="s">
        <v>19</v>
      </c>
      <c r="H438" s="176">
        <v>78.599999999999994</v>
      </c>
      <c r="I438" s="176">
        <f t="shared" si="33"/>
        <v>25.888888888888886</v>
      </c>
      <c r="J438" s="176">
        <v>79.900000000000006</v>
      </c>
      <c r="K438" s="176">
        <f t="shared" si="36"/>
        <v>26.611111111111114</v>
      </c>
      <c r="L438" s="176">
        <v>8.5</v>
      </c>
      <c r="M438" s="190">
        <v>7.89</v>
      </c>
      <c r="N438" s="190"/>
      <c r="O438" s="175">
        <v>344.5</v>
      </c>
      <c r="P438" s="175"/>
      <c r="Q438" s="176"/>
      <c r="R438" s="164" t="s">
        <v>419</v>
      </c>
      <c r="S438" s="176"/>
      <c r="T438" s="178" t="s">
        <v>422</v>
      </c>
      <c r="U438" s="179">
        <f t="shared" si="37"/>
        <v>49</v>
      </c>
    </row>
    <row r="439" spans="1:21" x14ac:dyDescent="0.25">
      <c r="A439" s="174">
        <v>42924</v>
      </c>
      <c r="B439" s="164">
        <v>637</v>
      </c>
      <c r="C439" s="121">
        <f t="shared" si="34"/>
        <v>189</v>
      </c>
      <c r="D439" s="224"/>
      <c r="E439" s="164"/>
      <c r="F439" s="164"/>
      <c r="G439" s="174" t="s">
        <v>19</v>
      </c>
      <c r="H439" s="176">
        <v>78.099999999999994</v>
      </c>
      <c r="I439" s="176">
        <f t="shared" si="33"/>
        <v>25.611111111111107</v>
      </c>
      <c r="J439" s="176">
        <v>80.599999999999994</v>
      </c>
      <c r="K439" s="176">
        <f t="shared" si="36"/>
        <v>26.999999999999996</v>
      </c>
      <c r="L439" s="176">
        <v>7.3</v>
      </c>
      <c r="M439" s="190">
        <v>7.91</v>
      </c>
      <c r="N439" s="190"/>
      <c r="O439" s="175">
        <v>341.90000000000003</v>
      </c>
      <c r="P439" s="175"/>
      <c r="Q439" s="176"/>
      <c r="R439" s="164" t="s">
        <v>419</v>
      </c>
      <c r="S439" s="176"/>
      <c r="T439" s="178" t="s">
        <v>422</v>
      </c>
      <c r="U439" s="179">
        <f t="shared" si="37"/>
        <v>49</v>
      </c>
    </row>
    <row r="440" spans="1:21" x14ac:dyDescent="0.25">
      <c r="A440" s="174">
        <v>42924</v>
      </c>
      <c r="B440" s="164">
        <v>1355</v>
      </c>
      <c r="C440" s="121">
        <f t="shared" si="34"/>
        <v>189</v>
      </c>
      <c r="D440" s="224"/>
      <c r="E440" s="164"/>
      <c r="F440" s="164"/>
      <c r="G440" s="174" t="s">
        <v>19</v>
      </c>
      <c r="H440" s="176">
        <v>88.5</v>
      </c>
      <c r="I440" s="176">
        <f t="shared" si="33"/>
        <v>31.388888888888889</v>
      </c>
      <c r="J440" s="176">
        <v>106.1</v>
      </c>
      <c r="K440" s="176">
        <f t="shared" si="36"/>
        <v>41.166666666666664</v>
      </c>
      <c r="L440" s="176">
        <v>9.6</v>
      </c>
      <c r="M440" s="190">
        <v>7.9</v>
      </c>
      <c r="N440" s="190"/>
      <c r="O440" s="175">
        <v>338</v>
      </c>
      <c r="P440" s="175"/>
      <c r="Q440" s="176"/>
      <c r="R440" s="164" t="s">
        <v>419</v>
      </c>
      <c r="S440" s="176"/>
      <c r="T440" s="178" t="s">
        <v>422</v>
      </c>
      <c r="U440" s="179">
        <f t="shared" si="37"/>
        <v>49</v>
      </c>
    </row>
    <row r="441" spans="1:21" x14ac:dyDescent="0.25">
      <c r="A441" s="174">
        <v>42925</v>
      </c>
      <c r="B441" s="164">
        <v>636</v>
      </c>
      <c r="C441" s="121">
        <f t="shared" si="34"/>
        <v>190</v>
      </c>
      <c r="D441" s="224"/>
      <c r="E441" s="164"/>
      <c r="F441" s="164"/>
      <c r="G441" s="174" t="s">
        <v>19</v>
      </c>
      <c r="H441" s="176">
        <v>77.7</v>
      </c>
      <c r="I441" s="176">
        <f t="shared" si="33"/>
        <v>25.388888888888889</v>
      </c>
      <c r="J441" s="176">
        <v>78.099999999999994</v>
      </c>
      <c r="K441" s="176">
        <f t="shared" si="36"/>
        <v>25.611111111111107</v>
      </c>
      <c r="L441" s="176">
        <v>8.3000000000000007</v>
      </c>
      <c r="M441" s="190">
        <v>7.91</v>
      </c>
      <c r="N441" s="190"/>
      <c r="O441" s="175">
        <v>344.5</v>
      </c>
      <c r="P441" s="175"/>
      <c r="Q441" s="176"/>
      <c r="R441" s="164" t="s">
        <v>419</v>
      </c>
      <c r="S441" s="176"/>
      <c r="T441" s="178" t="s">
        <v>425</v>
      </c>
      <c r="U441" s="179">
        <f t="shared" si="37"/>
        <v>49</v>
      </c>
    </row>
    <row r="442" spans="1:21" x14ac:dyDescent="0.25">
      <c r="A442" s="174">
        <v>42925</v>
      </c>
      <c r="B442" s="164">
        <v>1012</v>
      </c>
      <c r="C442" s="121">
        <f t="shared" si="34"/>
        <v>190</v>
      </c>
      <c r="D442" s="224" t="s">
        <v>345</v>
      </c>
      <c r="E442" s="164">
        <v>1320</v>
      </c>
      <c r="F442" s="164">
        <v>1320</v>
      </c>
      <c r="G442" s="174" t="s">
        <v>284</v>
      </c>
      <c r="H442" s="176">
        <v>78</v>
      </c>
      <c r="I442" s="176">
        <f t="shared" si="33"/>
        <v>25.555555555555554</v>
      </c>
      <c r="J442" s="176">
        <v>78.099999999999994</v>
      </c>
      <c r="K442" s="176">
        <f t="shared" si="36"/>
        <v>25.611111111111107</v>
      </c>
      <c r="L442" s="176">
        <v>8.6999999999999993</v>
      </c>
      <c r="M442" s="190">
        <v>7.65</v>
      </c>
      <c r="N442" s="190"/>
      <c r="O442" s="175">
        <v>453.7</v>
      </c>
      <c r="P442" s="175"/>
      <c r="Q442" s="176">
        <v>66.3</v>
      </c>
      <c r="R442" s="164" t="s">
        <v>35</v>
      </c>
      <c r="S442" s="176"/>
      <c r="T442" s="164"/>
      <c r="U442" s="179">
        <v>54.8</v>
      </c>
    </row>
    <row r="443" spans="1:21" x14ac:dyDescent="0.25">
      <c r="A443" s="174">
        <v>42925</v>
      </c>
      <c r="B443" s="164">
        <v>1012</v>
      </c>
      <c r="C443" s="121">
        <f t="shared" si="34"/>
        <v>190</v>
      </c>
      <c r="D443" s="224" t="s">
        <v>346</v>
      </c>
      <c r="E443" s="164">
        <v>1320</v>
      </c>
      <c r="F443" s="164">
        <v>1320</v>
      </c>
      <c r="G443" s="174" t="s">
        <v>284</v>
      </c>
      <c r="H443" s="176">
        <v>78</v>
      </c>
      <c r="I443" s="176">
        <f t="shared" si="33"/>
        <v>25.555555555555554</v>
      </c>
      <c r="J443" s="176">
        <v>92.6</v>
      </c>
      <c r="K443" s="176">
        <f t="shared" ref="K443:K474" si="38">CONVERT(J443,"F","C")</f>
        <v>33.666666666666664</v>
      </c>
      <c r="L443" s="176">
        <v>8.6999999999999993</v>
      </c>
      <c r="M443" s="190">
        <v>7.65</v>
      </c>
      <c r="N443" s="190"/>
      <c r="O443" s="175">
        <v>453.7</v>
      </c>
      <c r="P443" s="175"/>
      <c r="Q443" s="176">
        <v>35</v>
      </c>
      <c r="R443" s="164" t="s">
        <v>20</v>
      </c>
      <c r="S443" s="176"/>
      <c r="T443" s="178" t="s">
        <v>660</v>
      </c>
      <c r="U443" s="179">
        <v>54.8</v>
      </c>
    </row>
    <row r="444" spans="1:21" x14ac:dyDescent="0.25">
      <c r="A444" s="174">
        <v>42925</v>
      </c>
      <c r="B444" s="164">
        <v>1054</v>
      </c>
      <c r="C444" s="121">
        <f t="shared" si="34"/>
        <v>190</v>
      </c>
      <c r="D444" s="224" t="s">
        <v>347</v>
      </c>
      <c r="E444" s="164">
        <v>1320</v>
      </c>
      <c r="F444" s="164">
        <v>1320</v>
      </c>
      <c r="G444" s="174" t="s">
        <v>494</v>
      </c>
      <c r="H444" s="176">
        <v>78.3</v>
      </c>
      <c r="I444" s="176">
        <f t="shared" si="33"/>
        <v>25.722222222222221</v>
      </c>
      <c r="J444" s="176">
        <v>96.5</v>
      </c>
      <c r="K444" s="176">
        <f t="shared" si="38"/>
        <v>35.833333333333336</v>
      </c>
      <c r="L444" s="176">
        <v>8.1</v>
      </c>
      <c r="M444" s="190">
        <v>7.75</v>
      </c>
      <c r="N444" s="190"/>
      <c r="O444" s="175">
        <v>422.5</v>
      </c>
      <c r="P444" s="175"/>
      <c r="Q444" s="176">
        <v>84.5</v>
      </c>
      <c r="R444" s="164" t="s">
        <v>28</v>
      </c>
      <c r="S444" s="176"/>
      <c r="T444" s="164"/>
      <c r="U444" s="179">
        <v>54.6</v>
      </c>
    </row>
    <row r="445" spans="1:21" x14ac:dyDescent="0.25">
      <c r="A445" s="174">
        <v>42925</v>
      </c>
      <c r="B445" s="164">
        <v>1106</v>
      </c>
      <c r="C445" s="121">
        <f t="shared" si="34"/>
        <v>190</v>
      </c>
      <c r="D445" s="224" t="s">
        <v>348</v>
      </c>
      <c r="E445" s="164">
        <v>1320</v>
      </c>
      <c r="F445" s="164">
        <v>1320</v>
      </c>
      <c r="G445" s="174" t="s">
        <v>285</v>
      </c>
      <c r="H445" s="176">
        <v>79.7</v>
      </c>
      <c r="I445" s="176">
        <f t="shared" si="33"/>
        <v>26.5</v>
      </c>
      <c r="J445" s="176">
        <v>97</v>
      </c>
      <c r="K445" s="176">
        <f t="shared" si="38"/>
        <v>36.111111111111107</v>
      </c>
      <c r="L445" s="176">
        <v>8.6</v>
      </c>
      <c r="M445" s="190">
        <v>7.59</v>
      </c>
      <c r="N445" s="190"/>
      <c r="O445" s="175">
        <v>436.8</v>
      </c>
      <c r="P445" s="175"/>
      <c r="Q445" s="176">
        <v>167</v>
      </c>
      <c r="R445" s="164" t="s">
        <v>20</v>
      </c>
      <c r="S445" s="176"/>
      <c r="T445" s="178" t="s">
        <v>27</v>
      </c>
      <c r="U445" s="179">
        <v>54.9</v>
      </c>
    </row>
    <row r="446" spans="1:21" x14ac:dyDescent="0.25">
      <c r="A446" s="174">
        <v>42925</v>
      </c>
      <c r="B446" s="164">
        <v>1125</v>
      </c>
      <c r="C446" s="121">
        <f t="shared" si="34"/>
        <v>190</v>
      </c>
      <c r="D446" s="224" t="s">
        <v>349</v>
      </c>
      <c r="E446" s="164">
        <v>1320</v>
      </c>
      <c r="F446" s="164">
        <v>1320</v>
      </c>
      <c r="G446" s="174" t="s">
        <v>274</v>
      </c>
      <c r="H446" s="176">
        <v>81.3</v>
      </c>
      <c r="I446" s="176">
        <f t="shared" si="33"/>
        <v>27.388888888888886</v>
      </c>
      <c r="J446" s="176">
        <v>98.5</v>
      </c>
      <c r="K446" s="176">
        <f t="shared" si="38"/>
        <v>36.944444444444443</v>
      </c>
      <c r="L446" s="176">
        <v>8.6999999999999993</v>
      </c>
      <c r="M446" s="190">
        <v>7.8</v>
      </c>
      <c r="N446" s="190"/>
      <c r="O446" s="175">
        <v>449.8</v>
      </c>
      <c r="P446" s="175"/>
      <c r="Q446" s="176">
        <v>43.5</v>
      </c>
      <c r="R446" s="164" t="s">
        <v>28</v>
      </c>
      <c r="S446" s="176"/>
      <c r="T446" s="178"/>
      <c r="U446" s="179">
        <v>54.4</v>
      </c>
    </row>
    <row r="447" spans="1:21" x14ac:dyDescent="0.25">
      <c r="A447" s="174">
        <v>42925</v>
      </c>
      <c r="B447" s="164">
        <v>1201</v>
      </c>
      <c r="C447" s="121">
        <f t="shared" si="34"/>
        <v>190</v>
      </c>
      <c r="D447" s="224" t="s">
        <v>350</v>
      </c>
      <c r="E447" s="164">
        <v>1320</v>
      </c>
      <c r="F447" s="164">
        <v>1320</v>
      </c>
      <c r="G447" s="174" t="s">
        <v>321</v>
      </c>
      <c r="H447" s="176">
        <v>86</v>
      </c>
      <c r="I447" s="176">
        <f t="shared" si="33"/>
        <v>30</v>
      </c>
      <c r="J447" s="176">
        <v>99.6</v>
      </c>
      <c r="K447" s="176">
        <f t="shared" si="38"/>
        <v>37.55555555555555</v>
      </c>
      <c r="L447" s="176">
        <v>7.3</v>
      </c>
      <c r="M447" s="190">
        <v>7.69</v>
      </c>
      <c r="N447" s="190"/>
      <c r="O447" s="175">
        <v>464.1</v>
      </c>
      <c r="P447" s="175"/>
      <c r="Q447" s="176">
        <v>4.0999999999999996</v>
      </c>
      <c r="R447" s="164" t="s">
        <v>66</v>
      </c>
      <c r="S447" s="176"/>
      <c r="T447" s="178" t="s">
        <v>111</v>
      </c>
      <c r="U447" s="179">
        <v>49.5</v>
      </c>
    </row>
    <row r="448" spans="1:21" x14ac:dyDescent="0.25">
      <c r="A448" s="174">
        <v>42925</v>
      </c>
      <c r="B448" s="164">
        <v>1211</v>
      </c>
      <c r="C448" s="121">
        <f t="shared" si="34"/>
        <v>190</v>
      </c>
      <c r="D448" s="224" t="s">
        <v>351</v>
      </c>
      <c r="E448" s="164">
        <v>1320</v>
      </c>
      <c r="F448" s="164">
        <v>1320</v>
      </c>
      <c r="G448" s="174" t="s">
        <v>342</v>
      </c>
      <c r="H448" s="176">
        <v>84.2</v>
      </c>
      <c r="I448" s="176">
        <f t="shared" si="33"/>
        <v>29</v>
      </c>
      <c r="J448" s="176">
        <v>99</v>
      </c>
      <c r="K448" s="176">
        <f t="shared" si="38"/>
        <v>37.222222222222221</v>
      </c>
      <c r="L448" s="194">
        <v>6.9</v>
      </c>
      <c r="M448" s="190">
        <v>7.72</v>
      </c>
      <c r="N448" s="190"/>
      <c r="O448" s="175">
        <v>408.2</v>
      </c>
      <c r="P448" s="175"/>
      <c r="Q448" s="176">
        <v>52</v>
      </c>
      <c r="R448" s="164" t="s">
        <v>37</v>
      </c>
      <c r="S448" s="176"/>
      <c r="T448" s="164"/>
      <c r="U448" s="179">
        <f t="shared" ref="U448:U459" si="39">IF(G448="Otter Island, south fork",49,0)</f>
        <v>0</v>
      </c>
    </row>
    <row r="449" spans="1:21" x14ac:dyDescent="0.25">
      <c r="A449" s="174">
        <v>42925</v>
      </c>
      <c r="B449" s="164">
        <v>1219</v>
      </c>
      <c r="C449" s="121">
        <f t="shared" si="34"/>
        <v>190</v>
      </c>
      <c r="D449" s="224" t="s">
        <v>352</v>
      </c>
      <c r="E449" s="164">
        <v>1320</v>
      </c>
      <c r="F449" s="164">
        <v>1320</v>
      </c>
      <c r="G449" s="174" t="s">
        <v>343</v>
      </c>
      <c r="H449" s="176">
        <v>84.7</v>
      </c>
      <c r="I449" s="176">
        <f t="shared" si="33"/>
        <v>29.277777777777779</v>
      </c>
      <c r="J449" s="176">
        <v>98.7</v>
      </c>
      <c r="K449" s="176">
        <f t="shared" si="38"/>
        <v>37.055555555555557</v>
      </c>
      <c r="L449" s="176">
        <v>7.7</v>
      </c>
      <c r="M449" s="190">
        <v>7.96</v>
      </c>
      <c r="N449" s="190"/>
      <c r="O449" s="175">
        <v>340.6</v>
      </c>
      <c r="P449" s="175"/>
      <c r="Q449" s="176">
        <v>5.2</v>
      </c>
      <c r="R449" s="164" t="s">
        <v>28</v>
      </c>
      <c r="S449" s="176"/>
      <c r="T449" s="178"/>
      <c r="U449" s="179">
        <f t="shared" si="39"/>
        <v>49</v>
      </c>
    </row>
    <row r="450" spans="1:21" x14ac:dyDescent="0.25">
      <c r="A450" s="174">
        <v>42925</v>
      </c>
      <c r="B450" s="164">
        <v>1617</v>
      </c>
      <c r="C450" s="121">
        <f t="shared" si="34"/>
        <v>190</v>
      </c>
      <c r="D450" s="224"/>
      <c r="E450" s="164"/>
      <c r="F450" s="164"/>
      <c r="G450" s="174" t="s">
        <v>343</v>
      </c>
      <c r="H450" s="176">
        <v>85.4</v>
      </c>
      <c r="I450" s="176">
        <f t="shared" si="33"/>
        <v>29.666666666666668</v>
      </c>
      <c r="J450" s="176">
        <v>100</v>
      </c>
      <c r="K450" s="176">
        <f t="shared" si="38"/>
        <v>37.777777777777779</v>
      </c>
      <c r="L450" s="176">
        <v>8.8000000000000007</v>
      </c>
      <c r="M450" s="190">
        <v>7.96</v>
      </c>
      <c r="N450" s="190"/>
      <c r="O450" s="175">
        <v>344.5</v>
      </c>
      <c r="P450" s="175"/>
      <c r="Q450" s="176"/>
      <c r="R450" s="164" t="s">
        <v>419</v>
      </c>
      <c r="S450" s="176"/>
      <c r="T450" s="178" t="s">
        <v>424</v>
      </c>
      <c r="U450" s="179">
        <f t="shared" si="39"/>
        <v>49</v>
      </c>
    </row>
    <row r="451" spans="1:21" x14ac:dyDescent="0.25">
      <c r="A451" s="174">
        <v>42926</v>
      </c>
      <c r="B451" s="164">
        <v>705</v>
      </c>
      <c r="C451" s="121">
        <f t="shared" si="34"/>
        <v>191</v>
      </c>
      <c r="D451" s="224"/>
      <c r="E451" s="164"/>
      <c r="F451" s="164"/>
      <c r="G451" s="174" t="s">
        <v>343</v>
      </c>
      <c r="H451" s="176">
        <v>76.400000000000006</v>
      </c>
      <c r="I451" s="176">
        <f t="shared" si="33"/>
        <v>24.666666666666668</v>
      </c>
      <c r="J451" s="176">
        <v>68.8</v>
      </c>
      <c r="K451" s="176">
        <f t="shared" si="38"/>
        <v>20.444444444444443</v>
      </c>
      <c r="L451" s="176">
        <v>7.5</v>
      </c>
      <c r="M451" s="190">
        <v>7.96</v>
      </c>
      <c r="N451" s="190"/>
      <c r="O451" s="175">
        <v>330.2</v>
      </c>
      <c r="P451" s="175"/>
      <c r="Q451" s="176"/>
      <c r="R451" s="164" t="s">
        <v>419</v>
      </c>
      <c r="S451" s="176"/>
      <c r="T451" s="178" t="s">
        <v>423</v>
      </c>
      <c r="U451" s="179">
        <f t="shared" si="39"/>
        <v>49</v>
      </c>
    </row>
    <row r="452" spans="1:21" x14ac:dyDescent="0.25">
      <c r="A452" s="174">
        <v>42926</v>
      </c>
      <c r="B452" s="164">
        <v>1446</v>
      </c>
      <c r="C452" s="121">
        <f t="shared" si="34"/>
        <v>191</v>
      </c>
      <c r="D452" s="224"/>
      <c r="E452" s="164"/>
      <c r="F452" s="164"/>
      <c r="G452" s="174" t="s">
        <v>343</v>
      </c>
      <c r="H452" s="176">
        <v>86.9</v>
      </c>
      <c r="I452" s="176">
        <f t="shared" si="33"/>
        <v>30.500000000000004</v>
      </c>
      <c r="J452" s="176">
        <v>101.2</v>
      </c>
      <c r="K452" s="176">
        <f t="shared" si="38"/>
        <v>38.444444444444443</v>
      </c>
      <c r="L452" s="176">
        <v>8.3000000000000007</v>
      </c>
      <c r="M452" s="190">
        <v>7.96</v>
      </c>
      <c r="N452" s="190"/>
      <c r="O452" s="175">
        <v>325</v>
      </c>
      <c r="P452" s="175"/>
      <c r="Q452" s="176"/>
      <c r="R452" s="164" t="s">
        <v>419</v>
      </c>
      <c r="S452" s="176"/>
      <c r="T452" s="178" t="s">
        <v>422</v>
      </c>
      <c r="U452" s="179">
        <f t="shared" si="39"/>
        <v>49</v>
      </c>
    </row>
    <row r="453" spans="1:21" x14ac:dyDescent="0.25">
      <c r="A453" s="174">
        <v>42927</v>
      </c>
      <c r="B453" s="164">
        <v>658</v>
      </c>
      <c r="C453" s="121">
        <f t="shared" si="34"/>
        <v>192</v>
      </c>
      <c r="D453" s="224"/>
      <c r="E453" s="164"/>
      <c r="F453" s="164"/>
      <c r="G453" s="174" t="s">
        <v>343</v>
      </c>
      <c r="H453" s="176">
        <v>77.900000000000006</v>
      </c>
      <c r="I453" s="176">
        <f t="shared" si="33"/>
        <v>25.500000000000004</v>
      </c>
      <c r="J453" s="176">
        <v>74.5</v>
      </c>
      <c r="K453" s="176">
        <f t="shared" si="38"/>
        <v>23.611111111111111</v>
      </c>
      <c r="L453" s="176">
        <v>7.7</v>
      </c>
      <c r="M453" s="190">
        <v>7.94</v>
      </c>
      <c r="N453" s="190"/>
      <c r="O453" s="175">
        <v>335.40000000000003</v>
      </c>
      <c r="P453" s="175"/>
      <c r="Q453" s="176"/>
      <c r="R453" s="164" t="s">
        <v>419</v>
      </c>
      <c r="S453" s="176"/>
      <c r="T453" s="178" t="s">
        <v>422</v>
      </c>
      <c r="U453" s="179">
        <f t="shared" si="39"/>
        <v>49</v>
      </c>
    </row>
    <row r="454" spans="1:21" x14ac:dyDescent="0.25">
      <c r="A454" s="174">
        <v>42927</v>
      </c>
      <c r="B454" s="164">
        <v>1155</v>
      </c>
      <c r="C454" s="121">
        <f t="shared" si="34"/>
        <v>192</v>
      </c>
      <c r="D454" s="224"/>
      <c r="E454" s="164"/>
      <c r="F454" s="164"/>
      <c r="G454" s="174" t="s">
        <v>343</v>
      </c>
      <c r="H454" s="176">
        <v>83.9</v>
      </c>
      <c r="I454" s="176">
        <f t="shared" si="33"/>
        <v>28.833333333333336</v>
      </c>
      <c r="J454" s="176">
        <v>89.5</v>
      </c>
      <c r="K454" s="176">
        <f t="shared" si="38"/>
        <v>31.944444444444443</v>
      </c>
      <c r="L454" s="176">
        <v>8.4</v>
      </c>
      <c r="M454" s="190">
        <v>7.85</v>
      </c>
      <c r="N454" s="190"/>
      <c r="O454" s="175">
        <v>338</v>
      </c>
      <c r="P454" s="175"/>
      <c r="Q454" s="176"/>
      <c r="R454" s="164" t="s">
        <v>420</v>
      </c>
      <c r="S454" s="176"/>
      <c r="T454" s="178" t="s">
        <v>421</v>
      </c>
      <c r="U454" s="179">
        <f t="shared" si="39"/>
        <v>49</v>
      </c>
    </row>
    <row r="455" spans="1:21" x14ac:dyDescent="0.25">
      <c r="A455" s="174">
        <v>42928</v>
      </c>
      <c r="B455" s="164">
        <v>710</v>
      </c>
      <c r="C455" s="121">
        <f t="shared" si="34"/>
        <v>193</v>
      </c>
      <c r="D455" s="224"/>
      <c r="E455" s="164"/>
      <c r="F455" s="164"/>
      <c r="G455" s="174" t="s">
        <v>343</v>
      </c>
      <c r="H455" s="176">
        <v>75.599999999999994</v>
      </c>
      <c r="I455" s="176">
        <f t="shared" si="33"/>
        <v>24.222222222222218</v>
      </c>
      <c r="J455" s="176">
        <v>67</v>
      </c>
      <c r="K455" s="176">
        <f t="shared" si="38"/>
        <v>19.444444444444443</v>
      </c>
      <c r="L455" s="176">
        <v>7.9</v>
      </c>
      <c r="M455" s="190">
        <v>7.91</v>
      </c>
      <c r="N455" s="190"/>
      <c r="O455" s="175">
        <v>335.40000000000003</v>
      </c>
      <c r="P455" s="175"/>
      <c r="Q455" s="176"/>
      <c r="R455" s="164" t="s">
        <v>165</v>
      </c>
      <c r="S455" s="176"/>
      <c r="T455" s="178" t="s">
        <v>426</v>
      </c>
      <c r="U455" s="179">
        <f t="shared" si="39"/>
        <v>49</v>
      </c>
    </row>
    <row r="456" spans="1:21" x14ac:dyDescent="0.25">
      <c r="A456" s="174">
        <v>42928</v>
      </c>
      <c r="B456" s="164">
        <v>1142</v>
      </c>
      <c r="C456" s="121">
        <f t="shared" si="34"/>
        <v>193</v>
      </c>
      <c r="D456" s="224"/>
      <c r="E456" s="164"/>
      <c r="F456" s="164"/>
      <c r="G456" s="174" t="s">
        <v>343</v>
      </c>
      <c r="H456" s="176">
        <v>81.099999999999994</v>
      </c>
      <c r="I456" s="176">
        <f t="shared" si="33"/>
        <v>27.277777777777775</v>
      </c>
      <c r="J456" s="176">
        <v>87.8</v>
      </c>
      <c r="K456" s="176">
        <f t="shared" si="38"/>
        <v>30.999999999999996</v>
      </c>
      <c r="L456" s="176">
        <v>8.4</v>
      </c>
      <c r="M456" s="190">
        <v>7.82</v>
      </c>
      <c r="N456" s="190"/>
      <c r="O456" s="175">
        <v>340.6</v>
      </c>
      <c r="P456" s="175"/>
      <c r="Q456" s="176"/>
      <c r="R456" s="164" t="s">
        <v>70</v>
      </c>
      <c r="S456" s="176"/>
      <c r="T456" s="178" t="s">
        <v>426</v>
      </c>
      <c r="U456" s="179">
        <f t="shared" si="39"/>
        <v>49</v>
      </c>
    </row>
    <row r="457" spans="1:21" x14ac:dyDescent="0.25">
      <c r="A457" s="174">
        <v>42929</v>
      </c>
      <c r="B457" s="164">
        <v>653</v>
      </c>
      <c r="C457" s="121">
        <f t="shared" si="34"/>
        <v>194</v>
      </c>
      <c r="D457" s="224"/>
      <c r="E457" s="164"/>
      <c r="F457" s="164"/>
      <c r="G457" s="174" t="s">
        <v>343</v>
      </c>
      <c r="H457" s="176">
        <v>74.900000000000006</v>
      </c>
      <c r="I457" s="176">
        <f t="shared" si="33"/>
        <v>23.833333333333336</v>
      </c>
      <c r="J457" s="176">
        <v>70.900000000000006</v>
      </c>
      <c r="K457" s="176">
        <f t="shared" si="38"/>
        <v>21.611111111111114</v>
      </c>
      <c r="L457" s="176">
        <v>7</v>
      </c>
      <c r="M457" s="190">
        <v>7.89</v>
      </c>
      <c r="N457" s="190"/>
      <c r="O457" s="175">
        <v>344.5</v>
      </c>
      <c r="P457" s="175"/>
      <c r="Q457" s="176"/>
      <c r="R457" s="164" t="s">
        <v>427</v>
      </c>
      <c r="S457" s="176"/>
      <c r="T457" s="178" t="s">
        <v>428</v>
      </c>
      <c r="U457" s="179">
        <f t="shared" si="39"/>
        <v>49</v>
      </c>
    </row>
    <row r="458" spans="1:21" x14ac:dyDescent="0.25">
      <c r="A458" s="174">
        <v>42929</v>
      </c>
      <c r="B458" s="164">
        <v>1320</v>
      </c>
      <c r="C458" s="121">
        <f t="shared" si="34"/>
        <v>194</v>
      </c>
      <c r="D458" s="224"/>
      <c r="E458" s="164"/>
      <c r="F458" s="164"/>
      <c r="G458" s="174" t="s">
        <v>373</v>
      </c>
      <c r="H458" s="176">
        <v>84.1</v>
      </c>
      <c r="I458" s="176">
        <f t="shared" si="33"/>
        <v>28.944444444444439</v>
      </c>
      <c r="J458" s="176">
        <v>95.6</v>
      </c>
      <c r="K458" s="176">
        <f t="shared" si="38"/>
        <v>35.333333333333329</v>
      </c>
      <c r="L458" s="176">
        <v>8.8000000000000007</v>
      </c>
      <c r="M458" s="190">
        <v>7.93</v>
      </c>
      <c r="N458" s="190"/>
      <c r="O458" s="175">
        <v>322.40000000000003</v>
      </c>
      <c r="P458" s="175"/>
      <c r="Q458" s="176"/>
      <c r="R458" s="164" t="s">
        <v>429</v>
      </c>
      <c r="S458" s="176"/>
      <c r="T458" s="178" t="s">
        <v>428</v>
      </c>
      <c r="U458" s="179">
        <f t="shared" si="39"/>
        <v>0</v>
      </c>
    </row>
    <row r="459" spans="1:21" x14ac:dyDescent="0.25">
      <c r="A459" s="174">
        <v>42930</v>
      </c>
      <c r="B459" s="164">
        <v>652</v>
      </c>
      <c r="C459" s="121">
        <f t="shared" si="34"/>
        <v>195</v>
      </c>
      <c r="D459" s="224"/>
      <c r="E459" s="164"/>
      <c r="F459" s="164"/>
      <c r="G459" s="174" t="s">
        <v>343</v>
      </c>
      <c r="H459" s="176">
        <v>76.3</v>
      </c>
      <c r="I459" s="176">
        <f t="shared" si="33"/>
        <v>24.611111111111107</v>
      </c>
      <c r="J459" s="176">
        <v>72.2</v>
      </c>
      <c r="K459" s="176">
        <f t="shared" si="38"/>
        <v>22.333333333333336</v>
      </c>
      <c r="L459" s="176">
        <v>7.8</v>
      </c>
      <c r="M459" s="190">
        <v>7.98</v>
      </c>
      <c r="N459" s="190"/>
      <c r="O459" s="175">
        <v>335.40000000000003</v>
      </c>
      <c r="P459" s="175"/>
      <c r="Q459" s="176"/>
      <c r="R459" s="164" t="s">
        <v>429</v>
      </c>
      <c r="S459" s="176"/>
      <c r="T459" s="178" t="s">
        <v>428</v>
      </c>
      <c r="U459" s="179">
        <f t="shared" si="39"/>
        <v>49</v>
      </c>
    </row>
    <row r="460" spans="1:21" x14ac:dyDescent="0.25">
      <c r="A460" s="174">
        <v>42930</v>
      </c>
      <c r="B460" s="164">
        <v>1005</v>
      </c>
      <c r="C460" s="121">
        <f t="shared" si="34"/>
        <v>195</v>
      </c>
      <c r="D460" s="224" t="s">
        <v>375</v>
      </c>
      <c r="E460" s="164">
        <v>1325</v>
      </c>
      <c r="F460" s="164"/>
      <c r="G460" s="174" t="s">
        <v>491</v>
      </c>
      <c r="H460" s="176">
        <v>77.900000000000006</v>
      </c>
      <c r="I460" s="176">
        <f t="shared" ref="I460:I526" si="40">CONVERT(H460,"F","C")</f>
        <v>25.500000000000004</v>
      </c>
      <c r="J460" s="176">
        <v>89</v>
      </c>
      <c r="K460" s="176">
        <f t="shared" si="38"/>
        <v>31.666666666666664</v>
      </c>
      <c r="L460" s="176">
        <v>8.5</v>
      </c>
      <c r="M460" s="190">
        <v>7.76</v>
      </c>
      <c r="N460" s="190"/>
      <c r="O460" s="175">
        <v>361.40000000000003</v>
      </c>
      <c r="P460" s="175"/>
      <c r="Q460" s="176">
        <v>112.4</v>
      </c>
      <c r="R460" s="164" t="s">
        <v>20</v>
      </c>
      <c r="S460" s="176"/>
      <c r="T460" s="164"/>
      <c r="U460" s="179">
        <v>71.8</v>
      </c>
    </row>
    <row r="461" spans="1:21" x14ac:dyDescent="0.25">
      <c r="A461" s="174">
        <v>42930</v>
      </c>
      <c r="B461" s="164">
        <v>1005</v>
      </c>
      <c r="C461" s="121">
        <f t="shared" si="34"/>
        <v>195</v>
      </c>
      <c r="D461" s="224" t="s">
        <v>376</v>
      </c>
      <c r="E461" s="164">
        <v>1325</v>
      </c>
      <c r="F461" s="164"/>
      <c r="G461" s="174" t="s">
        <v>491</v>
      </c>
      <c r="H461" s="176">
        <v>77.900000000000006</v>
      </c>
      <c r="I461" s="176">
        <f t="shared" si="40"/>
        <v>25.500000000000004</v>
      </c>
      <c r="J461" s="176">
        <v>89</v>
      </c>
      <c r="K461" s="176">
        <f t="shared" si="38"/>
        <v>31.666666666666664</v>
      </c>
      <c r="L461" s="176">
        <v>8.5</v>
      </c>
      <c r="M461" s="190">
        <v>7.76</v>
      </c>
      <c r="N461" s="190"/>
      <c r="O461" s="175">
        <v>361.40000000000003</v>
      </c>
      <c r="P461" s="175"/>
      <c r="Q461" s="176">
        <v>110.7</v>
      </c>
      <c r="R461" s="164" t="s">
        <v>20</v>
      </c>
      <c r="S461" s="176"/>
      <c r="T461" s="178" t="s">
        <v>659</v>
      </c>
      <c r="U461" s="179">
        <v>71.8</v>
      </c>
    </row>
    <row r="462" spans="1:21" x14ac:dyDescent="0.25">
      <c r="A462" s="174">
        <v>42930</v>
      </c>
      <c r="B462" s="164">
        <v>1055</v>
      </c>
      <c r="C462" s="121">
        <f t="shared" si="34"/>
        <v>195</v>
      </c>
      <c r="D462" s="224" t="s">
        <v>377</v>
      </c>
      <c r="E462" s="164">
        <v>1325</v>
      </c>
      <c r="F462" s="164"/>
      <c r="G462" s="174" t="s">
        <v>417</v>
      </c>
      <c r="H462" s="176">
        <v>77.900000000000006</v>
      </c>
      <c r="I462" s="176">
        <f t="shared" si="40"/>
        <v>25.500000000000004</v>
      </c>
      <c r="J462" s="176">
        <v>91.2</v>
      </c>
      <c r="K462" s="176">
        <f t="shared" si="38"/>
        <v>32.888888888888893</v>
      </c>
      <c r="L462" s="176">
        <v>8.1999999999999993</v>
      </c>
      <c r="M462" s="190">
        <v>7.61</v>
      </c>
      <c r="N462" s="190"/>
      <c r="O462" s="175">
        <v>421.2</v>
      </c>
      <c r="P462" s="175"/>
      <c r="Q462" s="176">
        <v>62.2</v>
      </c>
      <c r="R462" s="164" t="s">
        <v>20</v>
      </c>
      <c r="S462" s="176"/>
      <c r="T462" s="164"/>
      <c r="U462" s="179">
        <v>73.900000000000006</v>
      </c>
    </row>
    <row r="463" spans="1:21" x14ac:dyDescent="0.25">
      <c r="A463" s="174">
        <v>42930</v>
      </c>
      <c r="B463" s="164">
        <v>1100</v>
      </c>
      <c r="C463" s="121">
        <f t="shared" si="34"/>
        <v>195</v>
      </c>
      <c r="D463" s="224" t="s">
        <v>378</v>
      </c>
      <c r="E463" s="164">
        <v>1325</v>
      </c>
      <c r="F463" s="164"/>
      <c r="G463" s="195" t="s">
        <v>418</v>
      </c>
      <c r="H463" s="176">
        <v>77.8</v>
      </c>
      <c r="I463" s="176">
        <f t="shared" si="40"/>
        <v>25.444444444444443</v>
      </c>
      <c r="J463" s="176">
        <v>91.7</v>
      </c>
      <c r="K463" s="176">
        <f t="shared" si="38"/>
        <v>33.166666666666664</v>
      </c>
      <c r="L463" s="176">
        <v>8.4</v>
      </c>
      <c r="M463" s="190">
        <v>7.84</v>
      </c>
      <c r="N463" s="190"/>
      <c r="O463" s="175">
        <v>430.3</v>
      </c>
      <c r="P463" s="175"/>
      <c r="Q463" s="176">
        <v>113</v>
      </c>
      <c r="R463" s="164" t="s">
        <v>20</v>
      </c>
      <c r="S463" s="176"/>
      <c r="T463" s="178" t="s">
        <v>27</v>
      </c>
      <c r="U463" s="179">
        <v>74.099999999999994</v>
      </c>
    </row>
    <row r="464" spans="1:21" x14ac:dyDescent="0.25">
      <c r="A464" s="174">
        <v>42930</v>
      </c>
      <c r="B464" s="164">
        <v>1310</v>
      </c>
      <c r="C464" s="121">
        <f t="shared" si="34"/>
        <v>195</v>
      </c>
      <c r="D464" s="224"/>
      <c r="E464" s="164"/>
      <c r="F464" s="164"/>
      <c r="G464" s="174" t="s">
        <v>343</v>
      </c>
      <c r="H464" s="176">
        <v>85.5</v>
      </c>
      <c r="I464" s="176">
        <f t="shared" si="40"/>
        <v>29.722222222222221</v>
      </c>
      <c r="J464" s="176">
        <v>101.3</v>
      </c>
      <c r="K464" s="176">
        <f t="shared" si="38"/>
        <v>38.5</v>
      </c>
      <c r="L464" s="176">
        <v>7.8</v>
      </c>
      <c r="M464" s="190">
        <v>7.92</v>
      </c>
      <c r="N464" s="190"/>
      <c r="O464" s="175">
        <v>339.3</v>
      </c>
      <c r="P464" s="175"/>
      <c r="Q464" s="176"/>
      <c r="R464" s="164" t="s">
        <v>379</v>
      </c>
      <c r="S464" s="176"/>
      <c r="T464" s="178" t="s">
        <v>428</v>
      </c>
      <c r="U464" s="179">
        <f t="shared" ref="U464:U469" si="41">IF(G464="Otter Island, south fork",49,0)</f>
        <v>49</v>
      </c>
    </row>
    <row r="465" spans="1:21" x14ac:dyDescent="0.25">
      <c r="A465" s="174">
        <v>42931</v>
      </c>
      <c r="B465" s="164">
        <v>653</v>
      </c>
      <c r="C465" s="121">
        <f t="shared" ref="C465:C528" si="42">A465-DATE(YEAR(A465),1,0)</f>
        <v>196</v>
      </c>
      <c r="D465" s="224"/>
      <c r="E465" s="164"/>
      <c r="F465" s="164"/>
      <c r="G465" s="174" t="s">
        <v>343</v>
      </c>
      <c r="H465" s="176">
        <v>76.5</v>
      </c>
      <c r="I465" s="176">
        <f t="shared" si="40"/>
        <v>24.722222222222221</v>
      </c>
      <c r="J465" s="176">
        <v>74.599999999999994</v>
      </c>
      <c r="K465" s="176">
        <f t="shared" si="38"/>
        <v>23.666666666666664</v>
      </c>
      <c r="L465" s="176">
        <v>7.8</v>
      </c>
      <c r="M465" s="190">
        <v>7.94</v>
      </c>
      <c r="N465" s="190"/>
      <c r="O465" s="175">
        <v>334.1</v>
      </c>
      <c r="P465" s="175"/>
      <c r="Q465" s="176"/>
      <c r="R465" s="164" t="s">
        <v>379</v>
      </c>
      <c r="S465" s="176"/>
      <c r="T465" s="178" t="s">
        <v>428</v>
      </c>
      <c r="U465" s="179">
        <f t="shared" si="41"/>
        <v>49</v>
      </c>
    </row>
    <row r="466" spans="1:21" x14ac:dyDescent="0.25">
      <c r="A466" s="174">
        <v>42931</v>
      </c>
      <c r="B466" s="164">
        <v>1423</v>
      </c>
      <c r="C466" s="121">
        <f t="shared" si="42"/>
        <v>196</v>
      </c>
      <c r="D466" s="224"/>
      <c r="E466" s="164"/>
      <c r="F466" s="164"/>
      <c r="G466" s="174" t="s">
        <v>343</v>
      </c>
      <c r="H466" s="176">
        <v>86.8</v>
      </c>
      <c r="I466" s="176">
        <f t="shared" si="40"/>
        <v>30.444444444444443</v>
      </c>
      <c r="J466" s="176">
        <v>100.5</v>
      </c>
      <c r="K466" s="176">
        <f t="shared" si="38"/>
        <v>38.055555555555557</v>
      </c>
      <c r="L466" s="176">
        <v>8.5</v>
      </c>
      <c r="M466" s="190">
        <v>7.89</v>
      </c>
      <c r="N466" s="190"/>
      <c r="O466" s="175">
        <v>336.7</v>
      </c>
      <c r="P466" s="175"/>
      <c r="Q466" s="176"/>
      <c r="R466" s="164" t="s">
        <v>379</v>
      </c>
      <c r="S466" s="176"/>
      <c r="T466" s="178" t="s">
        <v>428</v>
      </c>
      <c r="U466" s="179">
        <f t="shared" si="41"/>
        <v>49</v>
      </c>
    </row>
    <row r="467" spans="1:21" x14ac:dyDescent="0.25">
      <c r="A467" s="174">
        <v>42932</v>
      </c>
      <c r="B467" s="164">
        <v>658</v>
      </c>
      <c r="C467" s="121">
        <f t="shared" si="42"/>
        <v>197</v>
      </c>
      <c r="D467" s="224"/>
      <c r="E467" s="164"/>
      <c r="F467" s="164"/>
      <c r="G467" s="174" t="s">
        <v>343</v>
      </c>
      <c r="H467" s="176">
        <v>76.5</v>
      </c>
      <c r="I467" s="176">
        <f t="shared" si="40"/>
        <v>24.722222222222221</v>
      </c>
      <c r="J467" s="176">
        <v>74</v>
      </c>
      <c r="K467" s="176">
        <f t="shared" si="38"/>
        <v>23.333333333333332</v>
      </c>
      <c r="L467" s="176">
        <v>7.9</v>
      </c>
      <c r="M467" s="190">
        <v>7.94</v>
      </c>
      <c r="N467" s="190"/>
      <c r="O467" s="175">
        <v>332.8</v>
      </c>
      <c r="P467" s="175"/>
      <c r="Q467" s="176"/>
      <c r="R467" s="164" t="s">
        <v>379</v>
      </c>
      <c r="S467" s="176"/>
      <c r="T467" s="178" t="s">
        <v>428</v>
      </c>
      <c r="U467" s="179">
        <f t="shared" si="41"/>
        <v>49</v>
      </c>
    </row>
    <row r="468" spans="1:21" x14ac:dyDescent="0.25">
      <c r="A468" s="174">
        <v>42932</v>
      </c>
      <c r="B468" s="164">
        <v>1155</v>
      </c>
      <c r="C468" s="121">
        <f t="shared" si="42"/>
        <v>197</v>
      </c>
      <c r="D468" s="224"/>
      <c r="E468" s="164"/>
      <c r="F468" s="164"/>
      <c r="G468" s="174" t="s">
        <v>343</v>
      </c>
      <c r="H468" s="176">
        <v>84.2</v>
      </c>
      <c r="I468" s="176">
        <f t="shared" si="40"/>
        <v>29</v>
      </c>
      <c r="J468" s="176">
        <v>95.1</v>
      </c>
      <c r="K468" s="176">
        <f t="shared" si="38"/>
        <v>35.05555555555555</v>
      </c>
      <c r="L468" s="176">
        <v>8.3000000000000007</v>
      </c>
      <c r="M468" s="190">
        <v>7.77</v>
      </c>
      <c r="N468" s="190"/>
      <c r="O468" s="175">
        <v>339.3</v>
      </c>
      <c r="P468" s="175"/>
      <c r="Q468" s="176"/>
      <c r="R468" s="164" t="s">
        <v>379</v>
      </c>
      <c r="S468" s="176"/>
      <c r="T468" s="178" t="s">
        <v>428</v>
      </c>
      <c r="U468" s="179">
        <f t="shared" si="41"/>
        <v>49</v>
      </c>
    </row>
    <row r="469" spans="1:21" x14ac:dyDescent="0.25">
      <c r="A469" s="174">
        <v>42933</v>
      </c>
      <c r="B469" s="164">
        <v>701</v>
      </c>
      <c r="C469" s="121">
        <f t="shared" si="42"/>
        <v>198</v>
      </c>
      <c r="D469" s="224"/>
      <c r="E469" s="164"/>
      <c r="F469" s="164"/>
      <c r="G469" s="174" t="s">
        <v>343</v>
      </c>
      <c r="H469" s="176">
        <v>75.599999999999994</v>
      </c>
      <c r="I469" s="176">
        <f t="shared" si="40"/>
        <v>24.222222222222218</v>
      </c>
      <c r="J469" s="176">
        <v>72.900000000000006</v>
      </c>
      <c r="K469" s="176">
        <f t="shared" si="38"/>
        <v>22.722222222222225</v>
      </c>
      <c r="L469" s="176">
        <v>8.3000000000000007</v>
      </c>
      <c r="M469" s="190">
        <v>7.92</v>
      </c>
      <c r="N469" s="190"/>
      <c r="O469" s="175">
        <v>334.1</v>
      </c>
      <c r="P469" s="175"/>
      <c r="Q469" s="176"/>
      <c r="R469" s="164" t="s">
        <v>379</v>
      </c>
      <c r="S469" s="176"/>
      <c r="T469" s="178" t="s">
        <v>428</v>
      </c>
      <c r="U469" s="179">
        <f t="shared" si="41"/>
        <v>49</v>
      </c>
    </row>
    <row r="470" spans="1:21" x14ac:dyDescent="0.25">
      <c r="A470" s="174">
        <v>42933</v>
      </c>
      <c r="B470" s="164">
        <v>1102</v>
      </c>
      <c r="C470" s="121">
        <f t="shared" si="42"/>
        <v>198</v>
      </c>
      <c r="D470" s="224" t="s">
        <v>388</v>
      </c>
      <c r="E470" s="164">
        <v>1645</v>
      </c>
      <c r="F470" s="164">
        <v>1730</v>
      </c>
      <c r="G470" s="174" t="s">
        <v>225</v>
      </c>
      <c r="H470" s="176">
        <v>78.099999999999994</v>
      </c>
      <c r="I470" s="176">
        <f t="shared" si="40"/>
        <v>25.611111111111107</v>
      </c>
      <c r="J470" s="176">
        <v>88.8</v>
      </c>
      <c r="K470" s="176">
        <f t="shared" si="38"/>
        <v>31.555555555555554</v>
      </c>
      <c r="L470" s="176">
        <v>9.5</v>
      </c>
      <c r="M470" s="190">
        <v>7.77</v>
      </c>
      <c r="N470" s="190"/>
      <c r="O470" s="175">
        <v>343.2</v>
      </c>
      <c r="P470" s="175"/>
      <c r="Q470" s="176">
        <v>4.0999999999999996</v>
      </c>
      <c r="R470" s="164" t="s">
        <v>65</v>
      </c>
      <c r="S470" s="176"/>
      <c r="T470" s="178"/>
      <c r="U470" s="179">
        <v>41.6</v>
      </c>
    </row>
    <row r="471" spans="1:21" x14ac:dyDescent="0.25">
      <c r="A471" s="174">
        <v>42933</v>
      </c>
      <c r="B471" s="164">
        <v>1136</v>
      </c>
      <c r="C471" s="121">
        <f t="shared" si="42"/>
        <v>198</v>
      </c>
      <c r="D471" s="224" t="s">
        <v>389</v>
      </c>
      <c r="E471" s="164">
        <v>1645</v>
      </c>
      <c r="F471" s="164">
        <v>1730</v>
      </c>
      <c r="G471" s="174" t="s">
        <v>200</v>
      </c>
      <c r="H471" s="176">
        <v>80</v>
      </c>
      <c r="I471" s="176">
        <f t="shared" si="40"/>
        <v>26.666666666666664</v>
      </c>
      <c r="J471" s="176">
        <v>90.1</v>
      </c>
      <c r="K471" s="176">
        <f t="shared" si="38"/>
        <v>32.277777777777771</v>
      </c>
      <c r="L471" s="176">
        <v>9.1</v>
      </c>
      <c r="M471" s="190">
        <v>7.91</v>
      </c>
      <c r="N471" s="190"/>
      <c r="O471" s="175">
        <v>335.40000000000003</v>
      </c>
      <c r="P471" s="175"/>
      <c r="Q471" s="176">
        <v>4.0999999999999996</v>
      </c>
      <c r="R471" s="164" t="s">
        <v>67</v>
      </c>
      <c r="S471" s="176"/>
      <c r="T471" s="178"/>
      <c r="U471" s="179">
        <v>44</v>
      </c>
    </row>
    <row r="472" spans="1:21" x14ac:dyDescent="0.25">
      <c r="A472" s="174">
        <v>42933</v>
      </c>
      <c r="B472" s="164">
        <v>1155</v>
      </c>
      <c r="C472" s="121">
        <f t="shared" si="42"/>
        <v>198</v>
      </c>
      <c r="D472" s="224" t="s">
        <v>390</v>
      </c>
      <c r="E472" s="164">
        <v>1645</v>
      </c>
      <c r="F472" s="164">
        <v>1730</v>
      </c>
      <c r="G472" s="174" t="s">
        <v>179</v>
      </c>
      <c r="H472" s="176">
        <v>81.900000000000006</v>
      </c>
      <c r="I472" s="176">
        <f t="shared" si="40"/>
        <v>27.722222222222225</v>
      </c>
      <c r="J472" s="176">
        <v>92</v>
      </c>
      <c r="K472" s="176">
        <f t="shared" si="38"/>
        <v>33.333333333333336</v>
      </c>
      <c r="L472" s="176">
        <v>9.9</v>
      </c>
      <c r="M472" s="190">
        <v>7.93</v>
      </c>
      <c r="N472" s="190"/>
      <c r="O472" s="175">
        <v>327.60000000000002</v>
      </c>
      <c r="P472" s="175"/>
      <c r="Q472" s="176">
        <v>5.2</v>
      </c>
      <c r="R472" s="164" t="s">
        <v>51</v>
      </c>
      <c r="S472" s="176"/>
      <c r="T472" s="178"/>
      <c r="U472" s="179">
        <v>46.2</v>
      </c>
    </row>
    <row r="473" spans="1:21" x14ac:dyDescent="0.25">
      <c r="A473" s="174">
        <v>42933</v>
      </c>
      <c r="B473" s="164">
        <v>1215</v>
      </c>
      <c r="C473" s="121">
        <f t="shared" si="42"/>
        <v>198</v>
      </c>
      <c r="D473" s="224" t="s">
        <v>391</v>
      </c>
      <c r="E473" s="164">
        <v>1645</v>
      </c>
      <c r="F473" s="164">
        <v>1730</v>
      </c>
      <c r="G473" s="174" t="s">
        <v>263</v>
      </c>
      <c r="H473" s="176">
        <v>81.900000000000006</v>
      </c>
      <c r="I473" s="176">
        <f t="shared" si="40"/>
        <v>27.722222222222225</v>
      </c>
      <c r="J473" s="176">
        <v>93.3</v>
      </c>
      <c r="K473" s="176">
        <f t="shared" si="38"/>
        <v>34.05555555555555</v>
      </c>
      <c r="L473" s="176">
        <v>9</v>
      </c>
      <c r="M473" s="190">
        <v>7.86</v>
      </c>
      <c r="N473" s="190"/>
      <c r="O473" s="175">
        <v>335.40000000000003</v>
      </c>
      <c r="P473" s="175"/>
      <c r="Q473" s="176">
        <v>1</v>
      </c>
      <c r="R473" s="164" t="s">
        <v>77</v>
      </c>
      <c r="S473" s="176"/>
      <c r="T473" s="178"/>
      <c r="U473" s="179">
        <v>47.9</v>
      </c>
    </row>
    <row r="474" spans="1:21" x14ac:dyDescent="0.25">
      <c r="A474" s="174">
        <v>42933</v>
      </c>
      <c r="B474" s="164">
        <v>1340</v>
      </c>
      <c r="C474" s="121">
        <f t="shared" si="42"/>
        <v>198</v>
      </c>
      <c r="D474" s="224" t="s">
        <v>392</v>
      </c>
      <c r="E474" s="164">
        <v>1645</v>
      </c>
      <c r="F474" s="164">
        <v>1730</v>
      </c>
      <c r="G474" s="174" t="s">
        <v>494</v>
      </c>
      <c r="H474" s="176">
        <v>82.9</v>
      </c>
      <c r="I474" s="176">
        <f t="shared" si="40"/>
        <v>28.277777777777779</v>
      </c>
      <c r="J474" s="176">
        <v>96.8</v>
      </c>
      <c r="K474" s="176">
        <f t="shared" si="38"/>
        <v>36</v>
      </c>
      <c r="L474" s="176">
        <v>9.6999999999999993</v>
      </c>
      <c r="M474" s="190">
        <v>7.51</v>
      </c>
      <c r="N474" s="190"/>
      <c r="O474" s="175">
        <v>432.90000000000003</v>
      </c>
      <c r="P474" s="175"/>
      <c r="Q474" s="176">
        <v>62.7</v>
      </c>
      <c r="R474" s="164" t="s">
        <v>20</v>
      </c>
      <c r="S474" s="176"/>
      <c r="T474" s="164"/>
      <c r="U474" s="179">
        <v>54.6</v>
      </c>
    </row>
    <row r="475" spans="1:21" x14ac:dyDescent="0.25">
      <c r="A475" s="174">
        <v>42933</v>
      </c>
      <c r="B475" s="164">
        <v>1348</v>
      </c>
      <c r="C475" s="121">
        <f t="shared" si="42"/>
        <v>198</v>
      </c>
      <c r="D475" s="224" t="s">
        <v>393</v>
      </c>
      <c r="E475" s="164">
        <v>1645</v>
      </c>
      <c r="F475" s="164">
        <v>1730</v>
      </c>
      <c r="G475" s="174" t="s">
        <v>284</v>
      </c>
      <c r="H475" s="176">
        <v>81.2</v>
      </c>
      <c r="I475" s="176">
        <f t="shared" si="40"/>
        <v>27.333333333333336</v>
      </c>
      <c r="J475" s="176">
        <v>96.9</v>
      </c>
      <c r="K475" s="176">
        <f t="shared" ref="K475:K505" si="43">CONVERT(J475,"F","C")</f>
        <v>36.055555555555557</v>
      </c>
      <c r="L475" s="176">
        <v>8.8000000000000007</v>
      </c>
      <c r="M475" s="190">
        <v>7.73</v>
      </c>
      <c r="N475" s="190"/>
      <c r="O475" s="175">
        <v>422.5</v>
      </c>
      <c r="P475" s="175"/>
      <c r="Q475" s="176">
        <v>66.3</v>
      </c>
      <c r="R475" s="164" t="s">
        <v>35</v>
      </c>
      <c r="S475" s="176"/>
      <c r="T475" s="164"/>
      <c r="U475" s="179">
        <v>54.8</v>
      </c>
    </row>
    <row r="476" spans="1:21" x14ac:dyDescent="0.25">
      <c r="A476" s="174">
        <v>42933</v>
      </c>
      <c r="B476" s="164">
        <v>1402</v>
      </c>
      <c r="C476" s="121">
        <f t="shared" si="42"/>
        <v>198</v>
      </c>
      <c r="D476" s="224" t="s">
        <v>394</v>
      </c>
      <c r="E476" s="164">
        <v>1645</v>
      </c>
      <c r="F476" s="164">
        <v>1730</v>
      </c>
      <c r="G476" s="174" t="s">
        <v>285</v>
      </c>
      <c r="H476" s="176">
        <v>82.6</v>
      </c>
      <c r="I476" s="176">
        <f t="shared" si="40"/>
        <v>28.111111111111107</v>
      </c>
      <c r="J476" s="176">
        <v>97.6</v>
      </c>
      <c r="K476" s="176">
        <f t="shared" si="43"/>
        <v>36.444444444444443</v>
      </c>
      <c r="L476" s="176">
        <v>9.6</v>
      </c>
      <c r="M476" s="190">
        <v>7.63</v>
      </c>
      <c r="N476" s="190"/>
      <c r="O476" s="175">
        <v>416</v>
      </c>
      <c r="P476" s="175"/>
      <c r="Q476" s="176">
        <v>71.400000000000006</v>
      </c>
      <c r="R476" s="164" t="s">
        <v>20</v>
      </c>
      <c r="S476" s="176"/>
      <c r="T476" s="164"/>
      <c r="U476" s="179">
        <v>54.9</v>
      </c>
    </row>
    <row r="477" spans="1:21" x14ac:dyDescent="0.25">
      <c r="A477" s="174">
        <v>42933</v>
      </c>
      <c r="B477" s="164">
        <v>1425</v>
      </c>
      <c r="C477" s="121">
        <f t="shared" si="42"/>
        <v>198</v>
      </c>
      <c r="D477" s="224" t="s">
        <v>395</v>
      </c>
      <c r="E477" s="164">
        <v>1645</v>
      </c>
      <c r="F477" s="164">
        <v>1730</v>
      </c>
      <c r="G477" s="174" t="s">
        <v>24</v>
      </c>
      <c r="H477" s="176">
        <v>83.9</v>
      </c>
      <c r="I477" s="176">
        <f t="shared" si="40"/>
        <v>28.833333333333336</v>
      </c>
      <c r="J477" s="176">
        <v>98.5</v>
      </c>
      <c r="K477" s="176">
        <f t="shared" si="43"/>
        <v>36.944444444444443</v>
      </c>
      <c r="L477" s="176">
        <v>8.6999999999999993</v>
      </c>
      <c r="M477" s="190">
        <v>7.91</v>
      </c>
      <c r="N477" s="190"/>
      <c r="O477" s="175">
        <v>382.2</v>
      </c>
      <c r="P477" s="175"/>
      <c r="Q477" s="176">
        <v>28.5</v>
      </c>
      <c r="R477" s="164" t="s">
        <v>45</v>
      </c>
      <c r="S477" s="176"/>
      <c r="T477" s="178"/>
      <c r="U477" s="179">
        <v>59.3</v>
      </c>
    </row>
    <row r="478" spans="1:21" x14ac:dyDescent="0.25">
      <c r="A478" s="174">
        <v>42933</v>
      </c>
      <c r="B478" s="164">
        <v>1425</v>
      </c>
      <c r="C478" s="121">
        <f t="shared" si="42"/>
        <v>198</v>
      </c>
      <c r="D478" s="224" t="s">
        <v>396</v>
      </c>
      <c r="E478" s="164">
        <v>1645</v>
      </c>
      <c r="F478" s="164">
        <v>1730</v>
      </c>
      <c r="G478" s="174" t="s">
        <v>24</v>
      </c>
      <c r="H478" s="176">
        <v>83.9</v>
      </c>
      <c r="I478" s="176">
        <f t="shared" si="40"/>
        <v>28.833333333333336</v>
      </c>
      <c r="J478" s="176">
        <v>98.5</v>
      </c>
      <c r="K478" s="176">
        <f t="shared" si="43"/>
        <v>36.944444444444443</v>
      </c>
      <c r="L478" s="164">
        <v>8.6999999999999993</v>
      </c>
      <c r="M478" s="190">
        <v>7.91</v>
      </c>
      <c r="N478" s="190"/>
      <c r="O478" s="175">
        <v>382.2</v>
      </c>
      <c r="P478" s="175"/>
      <c r="Q478" s="176">
        <v>26.6</v>
      </c>
      <c r="R478" s="164" t="s">
        <v>46</v>
      </c>
      <c r="S478" s="176"/>
      <c r="T478" s="178" t="s">
        <v>660</v>
      </c>
      <c r="U478" s="179">
        <v>59.3</v>
      </c>
    </row>
    <row r="479" spans="1:21" x14ac:dyDescent="0.25">
      <c r="A479" s="174">
        <v>42933</v>
      </c>
      <c r="B479" s="164">
        <v>1454</v>
      </c>
      <c r="C479" s="121">
        <f t="shared" si="42"/>
        <v>198</v>
      </c>
      <c r="D479" s="224" t="s">
        <v>397</v>
      </c>
      <c r="E479" s="164">
        <v>1645</v>
      </c>
      <c r="F479" s="164">
        <v>1730</v>
      </c>
      <c r="G479" s="174" t="s">
        <v>23</v>
      </c>
      <c r="H479" s="176">
        <v>85.8</v>
      </c>
      <c r="I479" s="176">
        <f t="shared" si="40"/>
        <v>29.888888888888886</v>
      </c>
      <c r="J479" s="176">
        <v>99.3</v>
      </c>
      <c r="K479" s="176">
        <f t="shared" si="43"/>
        <v>37.388888888888886</v>
      </c>
      <c r="L479" s="164">
        <v>8.9</v>
      </c>
      <c r="M479" s="190">
        <v>7.91</v>
      </c>
      <c r="N479" s="190"/>
      <c r="O479" s="175">
        <v>340.6</v>
      </c>
      <c r="P479" s="175"/>
      <c r="Q479" s="176">
        <v>6.2</v>
      </c>
      <c r="R479" s="164" t="s">
        <v>58</v>
      </c>
      <c r="S479" s="176"/>
      <c r="T479" s="178"/>
      <c r="U479" s="179">
        <v>62.2</v>
      </c>
    </row>
    <row r="480" spans="1:21" x14ac:dyDescent="0.25">
      <c r="A480" s="174">
        <v>42933</v>
      </c>
      <c r="B480" s="164">
        <v>1557</v>
      </c>
      <c r="C480" s="121">
        <f t="shared" si="42"/>
        <v>198</v>
      </c>
      <c r="D480" s="224" t="s">
        <v>398</v>
      </c>
      <c r="E480" s="164">
        <v>1645</v>
      </c>
      <c r="F480" s="164">
        <v>1730</v>
      </c>
      <c r="G480" s="174" t="s">
        <v>274</v>
      </c>
      <c r="H480" s="176">
        <v>81.3</v>
      </c>
      <c r="I480" s="176">
        <f t="shared" si="40"/>
        <v>27.388888888888886</v>
      </c>
      <c r="J480" s="176">
        <v>88.1</v>
      </c>
      <c r="K480" s="176">
        <f t="shared" si="43"/>
        <v>31.166666666666664</v>
      </c>
      <c r="L480" s="164">
        <v>10.5</v>
      </c>
      <c r="M480" s="190">
        <v>7.68</v>
      </c>
      <c r="N480" s="190"/>
      <c r="O480" s="175">
        <v>436.8</v>
      </c>
      <c r="P480" s="175"/>
      <c r="Q480" s="176">
        <v>95.9</v>
      </c>
      <c r="R480" s="164" t="s">
        <v>28</v>
      </c>
      <c r="S480" s="176"/>
      <c r="T480" s="164"/>
      <c r="U480" s="179">
        <v>54.4</v>
      </c>
    </row>
    <row r="481" spans="1:21" x14ac:dyDescent="0.25">
      <c r="A481" s="174">
        <v>42934</v>
      </c>
      <c r="B481" s="164">
        <v>702</v>
      </c>
      <c r="C481" s="121">
        <f t="shared" si="42"/>
        <v>199</v>
      </c>
      <c r="D481" s="224" t="s">
        <v>399</v>
      </c>
      <c r="E481" s="175">
        <v>715</v>
      </c>
      <c r="F481" s="164">
        <v>710</v>
      </c>
      <c r="G481" s="174" t="s">
        <v>343</v>
      </c>
      <c r="H481" s="176">
        <v>74.599999999999994</v>
      </c>
      <c r="I481" s="176">
        <f t="shared" si="40"/>
        <v>23.666666666666664</v>
      </c>
      <c r="J481" s="176">
        <v>72.3</v>
      </c>
      <c r="K481" s="176">
        <f t="shared" si="43"/>
        <v>22.388888888888886</v>
      </c>
      <c r="L481" s="164">
        <v>8.6</v>
      </c>
      <c r="M481" s="190">
        <v>7.89</v>
      </c>
      <c r="N481" s="190"/>
      <c r="O481" s="175">
        <v>325</v>
      </c>
      <c r="P481" s="175"/>
      <c r="Q481" s="176">
        <v>10.8</v>
      </c>
      <c r="R481" s="164" t="s">
        <v>51</v>
      </c>
      <c r="S481" s="176"/>
      <c r="T481" s="178"/>
      <c r="U481" s="179">
        <f t="shared" ref="U481:U487" si="44">IF(G481="Otter Island, south fork",49,0)</f>
        <v>49</v>
      </c>
    </row>
    <row r="482" spans="1:21" x14ac:dyDescent="0.25">
      <c r="A482" s="174">
        <v>42934</v>
      </c>
      <c r="B482" s="164">
        <v>1230</v>
      </c>
      <c r="C482" s="121">
        <f t="shared" si="42"/>
        <v>199</v>
      </c>
      <c r="D482" s="223"/>
      <c r="E482" s="175"/>
      <c r="F482" s="164"/>
      <c r="G482" s="174" t="s">
        <v>343</v>
      </c>
      <c r="H482" s="176">
        <v>84.6</v>
      </c>
      <c r="I482" s="176">
        <f t="shared" si="40"/>
        <v>29.222222222222218</v>
      </c>
      <c r="J482" s="176">
        <v>96</v>
      </c>
      <c r="K482" s="176">
        <f t="shared" si="43"/>
        <v>35.555555555555557</v>
      </c>
      <c r="L482" s="164">
        <v>9.1</v>
      </c>
      <c r="M482" s="190">
        <v>7.82</v>
      </c>
      <c r="N482" s="190"/>
      <c r="O482" s="175">
        <v>338</v>
      </c>
      <c r="P482" s="175"/>
      <c r="Q482" s="176"/>
      <c r="R482" s="164" t="s">
        <v>379</v>
      </c>
      <c r="S482" s="176"/>
      <c r="T482" s="178" t="s">
        <v>428</v>
      </c>
      <c r="U482" s="179">
        <f t="shared" si="44"/>
        <v>49</v>
      </c>
    </row>
    <row r="483" spans="1:21" x14ac:dyDescent="0.25">
      <c r="A483" s="174">
        <v>42935</v>
      </c>
      <c r="B483" s="164">
        <v>645</v>
      </c>
      <c r="C483" s="121">
        <f t="shared" si="42"/>
        <v>200</v>
      </c>
      <c r="D483" s="224" t="s">
        <v>402</v>
      </c>
      <c r="E483" s="175">
        <v>708</v>
      </c>
      <c r="F483" s="164">
        <v>730</v>
      </c>
      <c r="G483" s="174" t="s">
        <v>343</v>
      </c>
      <c r="H483" s="176">
        <v>76</v>
      </c>
      <c r="I483" s="176">
        <f t="shared" si="40"/>
        <v>24.444444444444443</v>
      </c>
      <c r="J483" s="176">
        <v>69.8</v>
      </c>
      <c r="K483" s="176">
        <f t="shared" si="43"/>
        <v>20.999999999999996</v>
      </c>
      <c r="L483" s="164">
        <v>8.9</v>
      </c>
      <c r="M483" s="190">
        <v>7.85</v>
      </c>
      <c r="N483" s="190"/>
      <c r="O483" s="175">
        <v>327.60000000000002</v>
      </c>
      <c r="P483" s="175"/>
      <c r="Q483" s="192">
        <v>629.4</v>
      </c>
      <c r="R483" s="164" t="s">
        <v>11</v>
      </c>
      <c r="S483" s="192"/>
      <c r="T483" s="178" t="s">
        <v>17</v>
      </c>
      <c r="U483" s="179">
        <f t="shared" si="44"/>
        <v>49</v>
      </c>
    </row>
    <row r="484" spans="1:21" x14ac:dyDescent="0.25">
      <c r="A484" s="174">
        <v>42935</v>
      </c>
      <c r="B484" s="164">
        <v>655</v>
      </c>
      <c r="C484" s="121">
        <f t="shared" si="42"/>
        <v>200</v>
      </c>
      <c r="D484" s="224" t="s">
        <v>403</v>
      </c>
      <c r="E484" s="175">
        <v>708</v>
      </c>
      <c r="F484" s="164">
        <v>730</v>
      </c>
      <c r="G484" s="174" t="s">
        <v>404</v>
      </c>
      <c r="H484" s="176">
        <v>76</v>
      </c>
      <c r="I484" s="176">
        <f t="shared" si="40"/>
        <v>24.444444444444443</v>
      </c>
      <c r="J484" s="176">
        <v>71</v>
      </c>
      <c r="K484" s="176">
        <f t="shared" si="43"/>
        <v>21.666666666666668</v>
      </c>
      <c r="L484" s="164">
        <v>7.9</v>
      </c>
      <c r="M484" s="190">
        <v>7.91</v>
      </c>
      <c r="N484" s="190"/>
      <c r="O484" s="175">
        <v>330.2</v>
      </c>
      <c r="P484" s="175"/>
      <c r="Q484" s="192">
        <v>913.9</v>
      </c>
      <c r="R484" s="164" t="s">
        <v>11</v>
      </c>
      <c r="S484" s="192"/>
      <c r="T484" s="178" t="s">
        <v>17</v>
      </c>
      <c r="U484" s="179">
        <f t="shared" si="44"/>
        <v>0</v>
      </c>
    </row>
    <row r="485" spans="1:21" x14ac:dyDescent="0.25">
      <c r="A485" s="174">
        <v>42935</v>
      </c>
      <c r="B485" s="164">
        <v>1212</v>
      </c>
      <c r="C485" s="121">
        <f t="shared" si="42"/>
        <v>200</v>
      </c>
      <c r="D485" s="223"/>
      <c r="E485" s="175"/>
      <c r="F485" s="164"/>
      <c r="G485" s="174" t="s">
        <v>343</v>
      </c>
      <c r="H485" s="176">
        <v>80.3</v>
      </c>
      <c r="I485" s="176">
        <f t="shared" si="40"/>
        <v>26.833333333333332</v>
      </c>
      <c r="J485" s="176">
        <v>91</v>
      </c>
      <c r="K485" s="176">
        <f t="shared" si="43"/>
        <v>32.777777777777779</v>
      </c>
      <c r="L485" s="164">
        <v>9.3000000000000007</v>
      </c>
      <c r="M485" s="190">
        <v>7.8</v>
      </c>
      <c r="N485" s="190"/>
      <c r="O485" s="175">
        <v>338</v>
      </c>
      <c r="P485" s="175"/>
      <c r="Q485" s="176"/>
      <c r="R485" s="164" t="s">
        <v>379</v>
      </c>
      <c r="S485" s="176"/>
      <c r="T485" s="178" t="s">
        <v>428</v>
      </c>
      <c r="U485" s="179">
        <f t="shared" si="44"/>
        <v>49</v>
      </c>
    </row>
    <row r="486" spans="1:21" x14ac:dyDescent="0.25">
      <c r="A486" s="174">
        <v>42936</v>
      </c>
      <c r="B486" s="164">
        <v>721</v>
      </c>
      <c r="C486" s="121">
        <f t="shared" si="42"/>
        <v>201</v>
      </c>
      <c r="D486" s="224" t="s">
        <v>406</v>
      </c>
      <c r="E486" s="175">
        <v>735</v>
      </c>
      <c r="F486" s="164">
        <v>718</v>
      </c>
      <c r="G486" s="174" t="s">
        <v>343</v>
      </c>
      <c r="H486" s="176">
        <v>73.400000000000006</v>
      </c>
      <c r="I486" s="176">
        <f t="shared" si="40"/>
        <v>23.000000000000004</v>
      </c>
      <c r="J486" s="176">
        <v>71.400000000000006</v>
      </c>
      <c r="K486" s="176">
        <f t="shared" si="43"/>
        <v>21.888888888888893</v>
      </c>
      <c r="L486" s="176">
        <v>9</v>
      </c>
      <c r="M486" s="190">
        <v>7.64</v>
      </c>
      <c r="N486" s="190"/>
      <c r="O486" s="175">
        <v>262.60000000000002</v>
      </c>
      <c r="P486" s="175"/>
      <c r="Q486" s="192">
        <v>629.4</v>
      </c>
      <c r="R486" s="164" t="s">
        <v>11</v>
      </c>
      <c r="S486" s="192"/>
      <c r="T486" s="178" t="s">
        <v>17</v>
      </c>
      <c r="U486" s="179">
        <f t="shared" si="44"/>
        <v>49</v>
      </c>
    </row>
    <row r="487" spans="1:21" x14ac:dyDescent="0.25">
      <c r="A487" s="174">
        <v>42936</v>
      </c>
      <c r="B487" s="164">
        <v>1101</v>
      </c>
      <c r="C487" s="121">
        <f t="shared" si="42"/>
        <v>201</v>
      </c>
      <c r="D487" s="224" t="s">
        <v>408</v>
      </c>
      <c r="E487" s="175">
        <v>1507</v>
      </c>
      <c r="F487" s="164">
        <v>1507</v>
      </c>
      <c r="G487" s="174" t="s">
        <v>284</v>
      </c>
      <c r="H487" s="176">
        <v>78.7</v>
      </c>
      <c r="I487" s="176">
        <f t="shared" si="40"/>
        <v>25.944444444444446</v>
      </c>
      <c r="J487" s="176">
        <v>88.2</v>
      </c>
      <c r="K487" s="176">
        <f t="shared" si="43"/>
        <v>31.222222222222221</v>
      </c>
      <c r="L487" s="176">
        <v>9.1</v>
      </c>
      <c r="M487" s="190">
        <v>7.64</v>
      </c>
      <c r="N487" s="190"/>
      <c r="O487" s="175">
        <v>365.3</v>
      </c>
      <c r="P487" s="175"/>
      <c r="Q487" s="192">
        <v>325.5</v>
      </c>
      <c r="R487" s="164" t="s">
        <v>20</v>
      </c>
      <c r="S487" s="192"/>
      <c r="T487" s="178" t="s">
        <v>27</v>
      </c>
      <c r="U487" s="179">
        <f t="shared" si="44"/>
        <v>0</v>
      </c>
    </row>
    <row r="488" spans="1:21" x14ac:dyDescent="0.25">
      <c r="A488" s="174">
        <v>42936</v>
      </c>
      <c r="B488" s="164">
        <v>1120</v>
      </c>
      <c r="C488" s="121">
        <f t="shared" si="42"/>
        <v>201</v>
      </c>
      <c r="D488" s="224" t="s">
        <v>409</v>
      </c>
      <c r="E488" s="175">
        <v>1507</v>
      </c>
      <c r="F488" s="164">
        <v>1507</v>
      </c>
      <c r="G488" s="174" t="s">
        <v>24</v>
      </c>
      <c r="H488" s="176">
        <v>78.5</v>
      </c>
      <c r="I488" s="176">
        <f t="shared" si="40"/>
        <v>25.833333333333332</v>
      </c>
      <c r="J488" s="176">
        <v>89.2</v>
      </c>
      <c r="K488" s="176">
        <f t="shared" si="43"/>
        <v>31.777777777777779</v>
      </c>
      <c r="L488" s="176">
        <v>9.1999999999999993</v>
      </c>
      <c r="M488" s="190">
        <v>7.71</v>
      </c>
      <c r="N488" s="190"/>
      <c r="O488" s="175">
        <v>377</v>
      </c>
      <c r="P488" s="175"/>
      <c r="Q488" s="196">
        <v>142.1</v>
      </c>
      <c r="R488" s="164" t="s">
        <v>20</v>
      </c>
      <c r="S488" s="196"/>
      <c r="T488" s="178" t="s">
        <v>27</v>
      </c>
      <c r="U488" s="179">
        <v>59.3</v>
      </c>
    </row>
    <row r="489" spans="1:21" x14ac:dyDescent="0.25">
      <c r="A489" s="174">
        <v>42936</v>
      </c>
      <c r="B489" s="164">
        <v>1144</v>
      </c>
      <c r="C489" s="121">
        <f t="shared" si="42"/>
        <v>201</v>
      </c>
      <c r="D489" s="224" t="s">
        <v>410</v>
      </c>
      <c r="E489" s="175">
        <v>1507</v>
      </c>
      <c r="F489" s="164">
        <v>1507</v>
      </c>
      <c r="G489" s="174" t="s">
        <v>320</v>
      </c>
      <c r="H489" s="176">
        <v>80.599999999999994</v>
      </c>
      <c r="I489" s="176">
        <f t="shared" si="40"/>
        <v>26.999999999999996</v>
      </c>
      <c r="J489" s="176">
        <v>88.8</v>
      </c>
      <c r="K489" s="176">
        <f t="shared" si="43"/>
        <v>31.555555555555554</v>
      </c>
      <c r="L489" s="176">
        <v>8.8000000000000007</v>
      </c>
      <c r="M489" s="190">
        <v>7.81</v>
      </c>
      <c r="N489" s="190"/>
      <c r="O489" s="175">
        <v>378.3</v>
      </c>
      <c r="P489" s="175"/>
      <c r="Q489" s="192">
        <v>547.5</v>
      </c>
      <c r="R489" s="164" t="s">
        <v>11</v>
      </c>
      <c r="S489" s="192"/>
      <c r="T489" s="178" t="s">
        <v>17</v>
      </c>
      <c r="U489" s="179">
        <v>61.8</v>
      </c>
    </row>
    <row r="490" spans="1:21" x14ac:dyDescent="0.25">
      <c r="A490" s="174">
        <v>42936</v>
      </c>
      <c r="B490" s="164">
        <v>1152</v>
      </c>
      <c r="C490" s="121">
        <f t="shared" si="42"/>
        <v>201</v>
      </c>
      <c r="D490" s="224" t="s">
        <v>411</v>
      </c>
      <c r="E490" s="175">
        <v>1507</v>
      </c>
      <c r="F490" s="164">
        <v>1507</v>
      </c>
      <c r="G490" s="174" t="s">
        <v>23</v>
      </c>
      <c r="H490" s="176">
        <v>79.5</v>
      </c>
      <c r="I490" s="176">
        <f t="shared" si="40"/>
        <v>26.388888888888889</v>
      </c>
      <c r="J490" s="176">
        <v>93.1</v>
      </c>
      <c r="K490" s="176">
        <f t="shared" si="43"/>
        <v>33.944444444444443</v>
      </c>
      <c r="L490" s="176">
        <v>8.9</v>
      </c>
      <c r="M490" s="190">
        <v>7.84</v>
      </c>
      <c r="N490" s="190"/>
      <c r="O490" s="175">
        <v>267.8</v>
      </c>
      <c r="P490" s="175"/>
      <c r="Q490" s="192">
        <v>2419.6</v>
      </c>
      <c r="R490" s="164" t="s">
        <v>7</v>
      </c>
      <c r="S490" s="192"/>
      <c r="T490" s="164"/>
      <c r="U490" s="179">
        <v>62.2</v>
      </c>
    </row>
    <row r="491" spans="1:21" x14ac:dyDescent="0.25">
      <c r="A491" s="174">
        <v>42936</v>
      </c>
      <c r="B491" s="164">
        <v>1200</v>
      </c>
      <c r="C491" s="121">
        <f t="shared" si="42"/>
        <v>201</v>
      </c>
      <c r="D491" s="224" t="s">
        <v>412</v>
      </c>
      <c r="E491" s="175">
        <v>1507</v>
      </c>
      <c r="F491" s="164">
        <v>1507</v>
      </c>
      <c r="G491" s="174" t="s">
        <v>491</v>
      </c>
      <c r="H491" s="176">
        <v>81.3</v>
      </c>
      <c r="I491" s="176">
        <f t="shared" si="40"/>
        <v>27.388888888888886</v>
      </c>
      <c r="J491" s="176">
        <v>89.2</v>
      </c>
      <c r="K491" s="176">
        <f t="shared" si="43"/>
        <v>31.777777777777779</v>
      </c>
      <c r="L491" s="176">
        <v>8.6999999999999993</v>
      </c>
      <c r="M491" s="190">
        <v>7.9</v>
      </c>
      <c r="N491" s="190"/>
      <c r="O491" s="175">
        <v>348.40000000000003</v>
      </c>
      <c r="P491" s="175"/>
      <c r="Q491" s="192">
        <v>1119.9000000000001</v>
      </c>
      <c r="R491" s="164" t="s">
        <v>5</v>
      </c>
      <c r="S491" s="192"/>
      <c r="T491" s="164"/>
      <c r="U491" s="179">
        <v>71.8</v>
      </c>
    </row>
    <row r="492" spans="1:21" x14ac:dyDescent="0.25">
      <c r="A492" s="174">
        <v>42936</v>
      </c>
      <c r="B492" s="164">
        <v>1203</v>
      </c>
      <c r="C492" s="121">
        <f t="shared" si="42"/>
        <v>201</v>
      </c>
      <c r="D492" s="224" t="s">
        <v>413</v>
      </c>
      <c r="E492" s="175">
        <v>1507</v>
      </c>
      <c r="F492" s="164">
        <v>1507</v>
      </c>
      <c r="G492" s="174" t="s">
        <v>491</v>
      </c>
      <c r="H492" s="176">
        <v>81.3</v>
      </c>
      <c r="I492" s="176">
        <f t="shared" si="40"/>
        <v>27.388888888888886</v>
      </c>
      <c r="J492" s="176">
        <v>89.5</v>
      </c>
      <c r="K492" s="176">
        <f t="shared" si="43"/>
        <v>31.944444444444443</v>
      </c>
      <c r="L492" s="176">
        <v>8.6999999999999993</v>
      </c>
      <c r="M492" s="190">
        <v>7.9</v>
      </c>
      <c r="N492" s="190"/>
      <c r="O492" s="175">
        <v>348.40000000000003</v>
      </c>
      <c r="P492" s="175"/>
      <c r="Q492" s="192">
        <v>1413.6</v>
      </c>
      <c r="R492" s="164" t="s">
        <v>6</v>
      </c>
      <c r="S492" s="192"/>
      <c r="T492" s="178" t="s">
        <v>660</v>
      </c>
      <c r="U492" s="179">
        <v>71.8</v>
      </c>
    </row>
    <row r="493" spans="1:21" x14ac:dyDescent="0.25">
      <c r="A493" s="174">
        <v>42936</v>
      </c>
      <c r="B493" s="164">
        <v>1325</v>
      </c>
      <c r="C493" s="121">
        <f t="shared" si="42"/>
        <v>201</v>
      </c>
      <c r="D493" s="224" t="s">
        <v>414</v>
      </c>
      <c r="E493" s="175">
        <v>1507</v>
      </c>
      <c r="F493" s="164">
        <v>1507</v>
      </c>
      <c r="G493" s="174" t="s">
        <v>417</v>
      </c>
      <c r="H493" s="176">
        <v>82.4</v>
      </c>
      <c r="I493" s="176">
        <f t="shared" si="40"/>
        <v>28.000000000000004</v>
      </c>
      <c r="J493" s="176">
        <v>94.8</v>
      </c>
      <c r="K493" s="176">
        <f t="shared" si="43"/>
        <v>34.888888888888886</v>
      </c>
      <c r="L493" s="176">
        <v>9.4</v>
      </c>
      <c r="M493" s="190">
        <v>7.8</v>
      </c>
      <c r="N493" s="190"/>
      <c r="O493" s="175">
        <v>374.40000000000003</v>
      </c>
      <c r="P493" s="175"/>
      <c r="Q493" s="192">
        <v>1119.9000000000001</v>
      </c>
      <c r="R493" s="164" t="s">
        <v>8</v>
      </c>
      <c r="S493" s="192"/>
      <c r="T493" s="164"/>
      <c r="U493" s="179">
        <f>IF(G493="Otter Island, south fork",49,0)</f>
        <v>0</v>
      </c>
    </row>
    <row r="494" spans="1:21" x14ac:dyDescent="0.25">
      <c r="A494" s="174">
        <v>42936</v>
      </c>
      <c r="B494" s="164">
        <v>1332</v>
      </c>
      <c r="C494" s="121">
        <f t="shared" si="42"/>
        <v>201</v>
      </c>
      <c r="D494" s="224" t="s">
        <v>415</v>
      </c>
      <c r="E494" s="175">
        <v>1507</v>
      </c>
      <c r="F494" s="164">
        <v>1507</v>
      </c>
      <c r="G494" s="174" t="s">
        <v>418</v>
      </c>
      <c r="H494" s="176">
        <v>81.400000000000006</v>
      </c>
      <c r="I494" s="176">
        <f t="shared" si="40"/>
        <v>27.444444444444446</v>
      </c>
      <c r="J494" s="176">
        <v>94.6</v>
      </c>
      <c r="K494" s="176">
        <f t="shared" si="43"/>
        <v>34.777777777777771</v>
      </c>
      <c r="L494" s="176">
        <v>8.5</v>
      </c>
      <c r="M494" s="190">
        <v>7.8</v>
      </c>
      <c r="N494" s="190"/>
      <c r="O494" s="175">
        <v>384.8</v>
      </c>
      <c r="P494" s="175"/>
      <c r="Q494" s="192">
        <v>1119.9000000000001</v>
      </c>
      <c r="R494" s="164" t="s">
        <v>9</v>
      </c>
      <c r="S494" s="192"/>
      <c r="T494" s="164"/>
      <c r="U494" s="179">
        <v>74.099999999999994</v>
      </c>
    </row>
    <row r="495" spans="1:21" x14ac:dyDescent="0.25">
      <c r="A495" s="174">
        <v>42936</v>
      </c>
      <c r="B495" s="164">
        <v>1422</v>
      </c>
      <c r="C495" s="121">
        <f t="shared" si="42"/>
        <v>201</v>
      </c>
      <c r="D495" s="224" t="s">
        <v>416</v>
      </c>
      <c r="E495" s="175">
        <v>1507</v>
      </c>
      <c r="F495" s="164">
        <v>1507</v>
      </c>
      <c r="G495" s="174" t="s">
        <v>179</v>
      </c>
      <c r="H495" s="176">
        <v>79.5</v>
      </c>
      <c r="I495" s="176">
        <f t="shared" si="40"/>
        <v>26.388888888888889</v>
      </c>
      <c r="J495" s="176">
        <v>90.1</v>
      </c>
      <c r="K495" s="176">
        <f t="shared" si="43"/>
        <v>32.277777777777771</v>
      </c>
      <c r="L495" s="176">
        <v>9.6</v>
      </c>
      <c r="M495" s="190">
        <v>7.85</v>
      </c>
      <c r="N495" s="190"/>
      <c r="O495" s="175">
        <v>275.60000000000002</v>
      </c>
      <c r="P495" s="175"/>
      <c r="Q495" s="192">
        <v>727</v>
      </c>
      <c r="R495" s="164" t="s">
        <v>11</v>
      </c>
      <c r="S495" s="192"/>
      <c r="T495" s="178" t="s">
        <v>17</v>
      </c>
      <c r="U495" s="179">
        <v>46.2</v>
      </c>
    </row>
    <row r="496" spans="1:21" x14ac:dyDescent="0.25">
      <c r="A496" s="174">
        <v>42937</v>
      </c>
      <c r="B496" s="164">
        <v>658</v>
      </c>
      <c r="C496" s="121">
        <f t="shared" si="42"/>
        <v>202</v>
      </c>
      <c r="D496" s="224"/>
      <c r="E496" s="157"/>
      <c r="F496" s="164"/>
      <c r="G496" s="174" t="s">
        <v>343</v>
      </c>
      <c r="H496" s="176">
        <v>73.2</v>
      </c>
      <c r="I496" s="176">
        <f t="shared" si="40"/>
        <v>22.888888888888889</v>
      </c>
      <c r="J496" s="176">
        <v>69.099999999999994</v>
      </c>
      <c r="K496" s="176">
        <f t="shared" si="43"/>
        <v>20.611111111111107</v>
      </c>
      <c r="L496" s="176">
        <v>8.9</v>
      </c>
      <c r="M496" s="190">
        <v>7.77</v>
      </c>
      <c r="N496" s="190"/>
      <c r="O496" s="175">
        <v>332.8</v>
      </c>
      <c r="P496" s="175"/>
      <c r="Q496" s="176"/>
      <c r="R496" s="164" t="s">
        <v>379</v>
      </c>
      <c r="S496" s="176"/>
      <c r="T496" s="178" t="s">
        <v>428</v>
      </c>
      <c r="U496" s="179">
        <f>IF(G496="Otter Island, south fork",49,0)</f>
        <v>49</v>
      </c>
    </row>
    <row r="497" spans="1:21" x14ac:dyDescent="0.25">
      <c r="A497" s="174">
        <v>42938</v>
      </c>
      <c r="B497" s="164">
        <v>735</v>
      </c>
      <c r="C497" s="121">
        <f t="shared" si="42"/>
        <v>203</v>
      </c>
      <c r="D497" s="224"/>
      <c r="E497" s="157"/>
      <c r="F497" s="164"/>
      <c r="G497" s="174" t="s">
        <v>343</v>
      </c>
      <c r="H497" s="176">
        <v>77</v>
      </c>
      <c r="I497" s="176">
        <f t="shared" si="40"/>
        <v>25</v>
      </c>
      <c r="J497" s="176">
        <v>76.099999999999994</v>
      </c>
      <c r="K497" s="176">
        <f t="shared" si="43"/>
        <v>24.499999999999996</v>
      </c>
      <c r="L497" s="176">
        <v>8.6</v>
      </c>
      <c r="M497" s="190">
        <v>7.76</v>
      </c>
      <c r="N497" s="190"/>
      <c r="O497" s="175">
        <v>330.2</v>
      </c>
      <c r="P497" s="175"/>
      <c r="Q497" s="176"/>
      <c r="R497" s="164" t="s">
        <v>379</v>
      </c>
      <c r="S497" s="176"/>
      <c r="T497" s="178" t="s">
        <v>428</v>
      </c>
      <c r="U497" s="179">
        <f>IF(G497="Otter Island, south fork",49,0)</f>
        <v>49</v>
      </c>
    </row>
    <row r="498" spans="1:21" x14ac:dyDescent="0.25">
      <c r="A498" s="174">
        <v>42938</v>
      </c>
      <c r="B498" s="164">
        <v>1047</v>
      </c>
      <c r="C498" s="121">
        <f t="shared" si="42"/>
        <v>203</v>
      </c>
      <c r="D498" s="223"/>
      <c r="E498" s="157"/>
      <c r="F498" s="164"/>
      <c r="G498" s="174" t="s">
        <v>343</v>
      </c>
      <c r="H498" s="176">
        <v>81.599999999999994</v>
      </c>
      <c r="I498" s="176">
        <f t="shared" si="40"/>
        <v>27.55555555555555</v>
      </c>
      <c r="J498" s="176">
        <v>89.6</v>
      </c>
      <c r="K498" s="176">
        <f t="shared" si="43"/>
        <v>31.999999999999996</v>
      </c>
      <c r="L498" s="176">
        <v>8.6</v>
      </c>
      <c r="M498" s="190">
        <v>7.76</v>
      </c>
      <c r="N498" s="190"/>
      <c r="O498" s="175">
        <v>351</v>
      </c>
      <c r="P498" s="175"/>
      <c r="Q498" s="176"/>
      <c r="R498" s="164" t="s">
        <v>379</v>
      </c>
      <c r="S498" s="176"/>
      <c r="T498" s="178" t="s">
        <v>428</v>
      </c>
      <c r="U498" s="179">
        <f>IF(G498="Otter Island, south fork",49,0)</f>
        <v>49</v>
      </c>
    </row>
    <row r="499" spans="1:21" x14ac:dyDescent="0.25">
      <c r="A499" s="174">
        <v>42938</v>
      </c>
      <c r="B499" s="164">
        <v>1605</v>
      </c>
      <c r="C499" s="121">
        <f t="shared" si="42"/>
        <v>203</v>
      </c>
      <c r="D499" s="223"/>
      <c r="E499" s="157"/>
      <c r="F499" s="164"/>
      <c r="G499" s="174" t="s">
        <v>343</v>
      </c>
      <c r="H499" s="176">
        <v>78.400000000000006</v>
      </c>
      <c r="I499" s="176">
        <f t="shared" si="40"/>
        <v>25.777777777777779</v>
      </c>
      <c r="J499" s="176">
        <v>85.4</v>
      </c>
      <c r="K499" s="176">
        <f t="shared" si="43"/>
        <v>29.666666666666668</v>
      </c>
      <c r="L499" s="176">
        <v>9.3000000000000007</v>
      </c>
      <c r="M499" s="190">
        <v>7.8</v>
      </c>
      <c r="N499" s="190"/>
      <c r="O499" s="175">
        <v>358.8</v>
      </c>
      <c r="P499" s="175"/>
      <c r="Q499" s="176"/>
      <c r="R499" s="164" t="s">
        <v>379</v>
      </c>
      <c r="S499" s="176"/>
      <c r="T499" s="178" t="s">
        <v>428</v>
      </c>
      <c r="U499" s="179">
        <f>IF(G499="Otter Island, south fork",49,0)</f>
        <v>49</v>
      </c>
    </row>
    <row r="500" spans="1:21" x14ac:dyDescent="0.25">
      <c r="A500" s="174">
        <v>42939</v>
      </c>
      <c r="B500" s="164">
        <v>707</v>
      </c>
      <c r="C500" s="121">
        <f t="shared" si="42"/>
        <v>204</v>
      </c>
      <c r="D500" s="223"/>
      <c r="E500" s="157"/>
      <c r="F500" s="164"/>
      <c r="G500" s="174" t="s">
        <v>343</v>
      </c>
      <c r="H500" s="176">
        <v>74.3</v>
      </c>
      <c r="I500" s="176">
        <f t="shared" si="40"/>
        <v>23.499999999999996</v>
      </c>
      <c r="J500" s="176">
        <v>72.7</v>
      </c>
      <c r="K500" s="176">
        <f t="shared" si="43"/>
        <v>22.611111111111111</v>
      </c>
      <c r="L500" s="176">
        <v>8.4</v>
      </c>
      <c r="M500" s="190">
        <v>7.91</v>
      </c>
      <c r="N500" s="190"/>
      <c r="O500" s="175">
        <v>371.8</v>
      </c>
      <c r="P500" s="175"/>
      <c r="Q500" s="176"/>
      <c r="R500" s="164" t="s">
        <v>442</v>
      </c>
      <c r="S500" s="176"/>
      <c r="T500" s="178" t="s">
        <v>443</v>
      </c>
      <c r="U500" s="179">
        <f>IF(G500="Otter Island, south fork",49,0)</f>
        <v>49</v>
      </c>
    </row>
    <row r="501" spans="1:21" x14ac:dyDescent="0.25">
      <c r="A501" s="174">
        <v>42939</v>
      </c>
      <c r="B501" s="164">
        <v>1110</v>
      </c>
      <c r="C501" s="121">
        <f t="shared" si="42"/>
        <v>204</v>
      </c>
      <c r="D501" s="223" t="s">
        <v>430</v>
      </c>
      <c r="E501" s="175">
        <v>1748</v>
      </c>
      <c r="F501" s="164">
        <v>1730</v>
      </c>
      <c r="G501" s="174" t="s">
        <v>225</v>
      </c>
      <c r="H501" s="176">
        <v>78.7</v>
      </c>
      <c r="I501" s="176">
        <f t="shared" si="40"/>
        <v>25.944444444444446</v>
      </c>
      <c r="J501" s="176">
        <v>88.9</v>
      </c>
      <c r="K501" s="176">
        <f t="shared" si="43"/>
        <v>31.611111111111114</v>
      </c>
      <c r="L501" s="176">
        <v>8.6999999999999993</v>
      </c>
      <c r="M501" s="190">
        <v>7.72</v>
      </c>
      <c r="N501" s="190"/>
      <c r="O501" s="175">
        <v>341.90000000000003</v>
      </c>
      <c r="P501" s="175"/>
      <c r="Q501" s="176">
        <v>186</v>
      </c>
      <c r="R501" s="164" t="s">
        <v>20</v>
      </c>
      <c r="S501" s="176"/>
      <c r="T501" s="178" t="s">
        <v>27</v>
      </c>
      <c r="U501" s="179">
        <v>41.6</v>
      </c>
    </row>
    <row r="502" spans="1:21" x14ac:dyDescent="0.25">
      <c r="A502" s="174">
        <v>42939</v>
      </c>
      <c r="B502" s="164">
        <v>1135</v>
      </c>
      <c r="C502" s="121">
        <f t="shared" si="42"/>
        <v>204</v>
      </c>
      <c r="D502" s="223" t="s">
        <v>431</v>
      </c>
      <c r="E502" s="175">
        <v>1748</v>
      </c>
      <c r="F502" s="164">
        <v>1730</v>
      </c>
      <c r="G502" s="174" t="s">
        <v>200</v>
      </c>
      <c r="H502" s="176">
        <v>80.7</v>
      </c>
      <c r="I502" s="176">
        <f t="shared" si="40"/>
        <v>27.055555555555557</v>
      </c>
      <c r="J502" s="176">
        <v>90.9</v>
      </c>
      <c r="K502" s="176">
        <f t="shared" si="43"/>
        <v>32.722222222222221</v>
      </c>
      <c r="L502" s="176">
        <v>8.9</v>
      </c>
      <c r="M502" s="190">
        <v>7.82</v>
      </c>
      <c r="N502" s="190"/>
      <c r="O502" s="175">
        <v>344.5</v>
      </c>
      <c r="P502" s="175"/>
      <c r="Q502" s="176">
        <v>185</v>
      </c>
      <c r="R502" s="164" t="s">
        <v>20</v>
      </c>
      <c r="S502" s="176"/>
      <c r="T502" s="178" t="s">
        <v>27</v>
      </c>
      <c r="U502" s="179">
        <v>44</v>
      </c>
    </row>
    <row r="503" spans="1:21" x14ac:dyDescent="0.25">
      <c r="A503" s="174">
        <v>42939</v>
      </c>
      <c r="B503" s="164">
        <v>1158</v>
      </c>
      <c r="C503" s="121">
        <f t="shared" si="42"/>
        <v>204</v>
      </c>
      <c r="D503" s="223" t="s">
        <v>432</v>
      </c>
      <c r="E503" s="175">
        <v>1748</v>
      </c>
      <c r="F503" s="164">
        <v>1730</v>
      </c>
      <c r="G503" s="174" t="s">
        <v>179</v>
      </c>
      <c r="H503" s="176">
        <v>80.7</v>
      </c>
      <c r="I503" s="176">
        <f t="shared" si="40"/>
        <v>27.055555555555557</v>
      </c>
      <c r="J503" s="176">
        <v>92.4</v>
      </c>
      <c r="K503" s="176">
        <f t="shared" si="43"/>
        <v>33.555555555555557</v>
      </c>
      <c r="L503" s="176">
        <v>9</v>
      </c>
      <c r="M503" s="190">
        <v>7.9</v>
      </c>
      <c r="N503" s="190"/>
      <c r="O503" s="175">
        <v>332.8</v>
      </c>
      <c r="P503" s="175"/>
      <c r="Q503" s="176">
        <v>93.4</v>
      </c>
      <c r="R503" s="164" t="s">
        <v>20</v>
      </c>
      <c r="S503" s="176"/>
      <c r="T503" s="164"/>
      <c r="U503" s="179">
        <v>46.2</v>
      </c>
    </row>
    <row r="504" spans="1:21" x14ac:dyDescent="0.25">
      <c r="A504" s="174">
        <v>42939</v>
      </c>
      <c r="B504" s="164">
        <v>1220</v>
      </c>
      <c r="C504" s="121">
        <f t="shared" si="42"/>
        <v>204</v>
      </c>
      <c r="D504" s="223" t="s">
        <v>433</v>
      </c>
      <c r="E504" s="175">
        <v>1748</v>
      </c>
      <c r="F504" s="164">
        <v>1730</v>
      </c>
      <c r="G504" s="174" t="s">
        <v>263</v>
      </c>
      <c r="H504" s="176">
        <v>80.7</v>
      </c>
      <c r="I504" s="176">
        <f t="shared" si="40"/>
        <v>27.055555555555557</v>
      </c>
      <c r="J504" s="176">
        <v>94</v>
      </c>
      <c r="K504" s="176">
        <f t="shared" si="43"/>
        <v>34.444444444444443</v>
      </c>
      <c r="L504" s="176">
        <v>9.1</v>
      </c>
      <c r="M504" s="190">
        <v>7.87</v>
      </c>
      <c r="N504" s="190"/>
      <c r="O504" s="175">
        <v>349.7</v>
      </c>
      <c r="P504" s="175"/>
      <c r="Q504" s="176">
        <v>100.6</v>
      </c>
      <c r="R504" s="164" t="s">
        <v>20</v>
      </c>
      <c r="S504" s="176"/>
      <c r="T504" s="164"/>
      <c r="U504" s="179">
        <v>47.9</v>
      </c>
    </row>
    <row r="505" spans="1:21" x14ac:dyDescent="0.25">
      <c r="A505" s="174">
        <v>42939</v>
      </c>
      <c r="B505" s="164">
        <v>1220</v>
      </c>
      <c r="C505" s="121">
        <f t="shared" si="42"/>
        <v>204</v>
      </c>
      <c r="D505" s="223" t="s">
        <v>433</v>
      </c>
      <c r="E505" s="175">
        <v>1748</v>
      </c>
      <c r="F505" s="164">
        <v>1730</v>
      </c>
      <c r="G505" s="174" t="s">
        <v>263</v>
      </c>
      <c r="H505" s="176">
        <v>80.7</v>
      </c>
      <c r="I505" s="176">
        <f t="shared" si="40"/>
        <v>27.055555555555557</v>
      </c>
      <c r="J505" s="176">
        <v>94</v>
      </c>
      <c r="K505" s="176">
        <f t="shared" si="43"/>
        <v>34.444444444444443</v>
      </c>
      <c r="L505" s="176">
        <v>9.1</v>
      </c>
      <c r="M505" s="190">
        <v>7.87</v>
      </c>
      <c r="N505" s="190"/>
      <c r="O505" s="175">
        <v>349.7</v>
      </c>
      <c r="P505" s="175"/>
      <c r="Q505" s="176">
        <v>93.4</v>
      </c>
      <c r="R505" s="164" t="s">
        <v>20</v>
      </c>
      <c r="S505" s="176"/>
      <c r="T505" s="164"/>
      <c r="U505" s="179">
        <v>47.9</v>
      </c>
    </row>
    <row r="506" spans="1:21" x14ac:dyDescent="0.25">
      <c r="A506" s="174">
        <v>42939</v>
      </c>
      <c r="B506" s="164">
        <v>1245</v>
      </c>
      <c r="C506" s="121">
        <f t="shared" si="42"/>
        <v>204</v>
      </c>
      <c r="D506" s="223" t="s">
        <v>434</v>
      </c>
      <c r="E506" s="175">
        <v>1748</v>
      </c>
      <c r="F506" s="164">
        <v>1730</v>
      </c>
      <c r="G506" s="174" t="s">
        <v>274</v>
      </c>
      <c r="H506" s="176">
        <v>80.900000000000006</v>
      </c>
      <c r="I506" s="176">
        <f t="shared" si="40"/>
        <v>27.166666666666668</v>
      </c>
      <c r="J506" s="176">
        <v>94.2</v>
      </c>
      <c r="K506" s="176">
        <f t="shared" ref="K506:K570" si="45">CONVERT(J506,"F","C")</f>
        <v>34.555555555555557</v>
      </c>
      <c r="L506" s="176">
        <v>9</v>
      </c>
      <c r="M506" s="190">
        <v>7.66</v>
      </c>
      <c r="N506" s="190"/>
      <c r="O506" s="175">
        <v>388.7</v>
      </c>
      <c r="P506" s="175"/>
      <c r="Q506" s="192">
        <v>579.4</v>
      </c>
      <c r="R506" s="164" t="s">
        <v>11</v>
      </c>
      <c r="S506" s="192"/>
      <c r="T506" s="178" t="s">
        <v>17</v>
      </c>
      <c r="U506" s="179">
        <v>54.4</v>
      </c>
    </row>
    <row r="507" spans="1:21" x14ac:dyDescent="0.25">
      <c r="A507" s="174">
        <v>42939</v>
      </c>
      <c r="B507" s="164">
        <v>1305</v>
      </c>
      <c r="C507" s="121">
        <f t="shared" si="42"/>
        <v>204</v>
      </c>
      <c r="D507" s="223" t="s">
        <v>435</v>
      </c>
      <c r="E507" s="175">
        <v>1748</v>
      </c>
      <c r="F507" s="164">
        <v>1730</v>
      </c>
      <c r="G507" s="174" t="s">
        <v>494</v>
      </c>
      <c r="H507" s="176">
        <v>81.3</v>
      </c>
      <c r="I507" s="176">
        <f t="shared" si="40"/>
        <v>27.388888888888886</v>
      </c>
      <c r="J507" s="176">
        <v>83.4</v>
      </c>
      <c r="K507" s="176">
        <f t="shared" si="45"/>
        <v>28.555555555555557</v>
      </c>
      <c r="L507" s="176">
        <v>6.9</v>
      </c>
      <c r="M507" s="190">
        <v>7.72</v>
      </c>
      <c r="N507" s="190"/>
      <c r="O507" s="175">
        <v>388.7</v>
      </c>
      <c r="P507" s="175"/>
      <c r="Q507" s="192">
        <v>435.2</v>
      </c>
      <c r="R507" s="164" t="s">
        <v>11</v>
      </c>
      <c r="S507" s="192"/>
      <c r="T507" s="178" t="s">
        <v>17</v>
      </c>
      <c r="U507" s="179">
        <v>54.6</v>
      </c>
    </row>
    <row r="508" spans="1:21" x14ac:dyDescent="0.25">
      <c r="A508" s="174">
        <v>42939</v>
      </c>
      <c r="B508" s="164">
        <v>1312</v>
      </c>
      <c r="C508" s="121">
        <f t="shared" si="42"/>
        <v>204</v>
      </c>
      <c r="D508" s="223" t="s">
        <v>436</v>
      </c>
      <c r="E508" s="175">
        <v>1748</v>
      </c>
      <c r="F508" s="164">
        <v>1730</v>
      </c>
      <c r="G508" s="174" t="s">
        <v>284</v>
      </c>
      <c r="H508" s="176">
        <v>80.599999999999994</v>
      </c>
      <c r="I508" s="176">
        <f t="shared" si="40"/>
        <v>26.999999999999996</v>
      </c>
      <c r="J508" s="176">
        <v>93</v>
      </c>
      <c r="K508" s="176">
        <f t="shared" si="45"/>
        <v>33.888888888888886</v>
      </c>
      <c r="L508" s="176">
        <v>8.5</v>
      </c>
      <c r="M508" s="190">
        <v>7.69</v>
      </c>
      <c r="N508" s="190"/>
      <c r="O508" s="175">
        <v>384.8</v>
      </c>
      <c r="P508" s="175"/>
      <c r="Q508" s="192">
        <v>344.1</v>
      </c>
      <c r="R508" s="164" t="s">
        <v>20</v>
      </c>
      <c r="S508" s="192"/>
      <c r="T508" s="164"/>
      <c r="U508" s="179">
        <v>54.8</v>
      </c>
    </row>
    <row r="509" spans="1:21" x14ac:dyDescent="0.25">
      <c r="A509" s="174">
        <v>42939</v>
      </c>
      <c r="B509" s="164">
        <v>1322</v>
      </c>
      <c r="C509" s="121">
        <f t="shared" si="42"/>
        <v>204</v>
      </c>
      <c r="D509" s="223" t="s">
        <v>437</v>
      </c>
      <c r="E509" s="175">
        <v>1748</v>
      </c>
      <c r="F509" s="164">
        <v>1730</v>
      </c>
      <c r="G509" s="174" t="s">
        <v>285</v>
      </c>
      <c r="H509" s="176">
        <v>81.2</v>
      </c>
      <c r="I509" s="176">
        <f t="shared" si="40"/>
        <v>27.333333333333336</v>
      </c>
      <c r="J509" s="176">
        <v>94.7</v>
      </c>
      <c r="K509" s="176">
        <f t="shared" si="45"/>
        <v>34.833333333333336</v>
      </c>
      <c r="L509" s="176">
        <v>9.4</v>
      </c>
      <c r="M509" s="190">
        <v>7.58</v>
      </c>
      <c r="N509" s="190"/>
      <c r="O509" s="175">
        <v>390</v>
      </c>
      <c r="P509" s="175"/>
      <c r="Q509" s="192">
        <v>517.20000000000005</v>
      </c>
      <c r="R509" s="164" t="s">
        <v>11</v>
      </c>
      <c r="S509" s="192"/>
      <c r="T509" s="178" t="s">
        <v>17</v>
      </c>
      <c r="U509" s="179">
        <v>54.9</v>
      </c>
    </row>
    <row r="510" spans="1:21" x14ac:dyDescent="0.25">
      <c r="A510" s="174">
        <v>42939</v>
      </c>
      <c r="B510" s="164">
        <v>1356</v>
      </c>
      <c r="C510" s="121">
        <f t="shared" si="42"/>
        <v>204</v>
      </c>
      <c r="D510" s="223" t="s">
        <v>438</v>
      </c>
      <c r="E510" s="175">
        <v>1748</v>
      </c>
      <c r="F510" s="164">
        <v>1730</v>
      </c>
      <c r="G510" s="174" t="s">
        <v>24</v>
      </c>
      <c r="H510" s="176">
        <v>83.2</v>
      </c>
      <c r="I510" s="176">
        <f t="shared" si="40"/>
        <v>28.444444444444446</v>
      </c>
      <c r="J510" s="176">
        <v>97.7</v>
      </c>
      <c r="K510" s="176">
        <f t="shared" si="45"/>
        <v>36.5</v>
      </c>
      <c r="L510" s="176">
        <v>9</v>
      </c>
      <c r="M510" s="190">
        <v>7.72</v>
      </c>
      <c r="N510" s="190"/>
      <c r="O510" s="175">
        <v>384.8</v>
      </c>
      <c r="P510" s="175"/>
      <c r="Q510" s="192">
        <v>275.5</v>
      </c>
      <c r="R510" s="164" t="s">
        <v>20</v>
      </c>
      <c r="S510" s="192"/>
      <c r="T510" s="178" t="s">
        <v>27</v>
      </c>
      <c r="U510" s="179">
        <v>59.3</v>
      </c>
    </row>
    <row r="511" spans="1:21" x14ac:dyDescent="0.25">
      <c r="A511" s="174">
        <v>42939</v>
      </c>
      <c r="B511" s="164">
        <v>1412</v>
      </c>
      <c r="C511" s="121">
        <f t="shared" si="42"/>
        <v>204</v>
      </c>
      <c r="D511" s="223" t="s">
        <v>439</v>
      </c>
      <c r="E511" s="175">
        <v>1748</v>
      </c>
      <c r="F511" s="164">
        <v>1730</v>
      </c>
      <c r="G511" s="174" t="s">
        <v>320</v>
      </c>
      <c r="H511" s="164">
        <v>84.4</v>
      </c>
      <c r="I511" s="176">
        <f t="shared" si="40"/>
        <v>29.111111111111114</v>
      </c>
      <c r="J511" s="164">
        <v>98.4</v>
      </c>
      <c r="K511" s="176">
        <f t="shared" si="45"/>
        <v>36.888888888888893</v>
      </c>
      <c r="L511" s="176">
        <v>8.9</v>
      </c>
      <c r="M511" s="164">
        <v>7.76</v>
      </c>
      <c r="N511" s="164"/>
      <c r="O511" s="175">
        <v>380.90000000000003</v>
      </c>
      <c r="P511" s="175"/>
      <c r="Q511" s="192">
        <v>344.8</v>
      </c>
      <c r="R511" s="164" t="s">
        <v>20</v>
      </c>
      <c r="S511" s="192"/>
      <c r="T511" s="164"/>
      <c r="U511" s="179">
        <v>61.8</v>
      </c>
    </row>
    <row r="512" spans="1:21" x14ac:dyDescent="0.25">
      <c r="A512" s="174">
        <v>42939</v>
      </c>
      <c r="B512" s="164">
        <v>1427</v>
      </c>
      <c r="C512" s="121">
        <f t="shared" si="42"/>
        <v>204</v>
      </c>
      <c r="D512" s="223" t="s">
        <v>440</v>
      </c>
      <c r="E512" s="175">
        <v>1748</v>
      </c>
      <c r="F512" s="164">
        <v>1730</v>
      </c>
      <c r="G512" s="174" t="s">
        <v>23</v>
      </c>
      <c r="H512" s="164">
        <v>84.4</v>
      </c>
      <c r="I512" s="176">
        <f t="shared" si="40"/>
        <v>29.111111111111114</v>
      </c>
      <c r="J512" s="164">
        <v>95.8</v>
      </c>
      <c r="K512" s="176">
        <f t="shared" si="45"/>
        <v>35.444444444444443</v>
      </c>
      <c r="L512" s="176">
        <v>8.6</v>
      </c>
      <c r="M512" s="164">
        <v>7.82</v>
      </c>
      <c r="N512" s="164"/>
      <c r="O512" s="175">
        <v>335.40000000000003</v>
      </c>
      <c r="P512" s="175"/>
      <c r="Q512" s="192">
        <v>410.6</v>
      </c>
      <c r="R512" s="164" t="s">
        <v>20</v>
      </c>
      <c r="S512" s="192"/>
      <c r="T512" s="164"/>
      <c r="U512" s="179">
        <v>62.2</v>
      </c>
    </row>
    <row r="513" spans="1:21" x14ac:dyDescent="0.25">
      <c r="A513" s="174">
        <v>42939</v>
      </c>
      <c r="B513" s="164">
        <v>1708</v>
      </c>
      <c r="C513" s="121">
        <f t="shared" si="42"/>
        <v>204</v>
      </c>
      <c r="D513" s="223" t="s">
        <v>441</v>
      </c>
      <c r="E513" s="175">
        <v>1748</v>
      </c>
      <c r="F513" s="164">
        <v>1730</v>
      </c>
      <c r="G513" s="174" t="s">
        <v>343</v>
      </c>
      <c r="H513" s="164">
        <v>75.5</v>
      </c>
      <c r="I513" s="176">
        <f t="shared" si="40"/>
        <v>24.166666666666664</v>
      </c>
      <c r="J513" s="164">
        <v>69.599999999999994</v>
      </c>
      <c r="K513" s="176">
        <f t="shared" si="45"/>
        <v>20.888888888888886</v>
      </c>
      <c r="L513" s="176">
        <v>8.6999999999999993</v>
      </c>
      <c r="M513" s="164">
        <v>7.97</v>
      </c>
      <c r="N513" s="164"/>
      <c r="O513" s="175">
        <v>341.90000000000003</v>
      </c>
      <c r="P513" s="175"/>
      <c r="Q513" s="176">
        <v>128.1</v>
      </c>
      <c r="R513" s="164" t="s">
        <v>20</v>
      </c>
      <c r="S513" s="176"/>
      <c r="T513" s="178" t="s">
        <v>27</v>
      </c>
      <c r="U513" s="179">
        <f t="shared" ref="U513:U522" si="46">IF(G513="Otter Island, south fork",49,0)</f>
        <v>49</v>
      </c>
    </row>
    <row r="514" spans="1:21" x14ac:dyDescent="0.25">
      <c r="A514" s="174">
        <v>42940</v>
      </c>
      <c r="B514" s="164">
        <v>816</v>
      </c>
      <c r="C514" s="121">
        <f t="shared" si="42"/>
        <v>205</v>
      </c>
      <c r="D514" s="223"/>
      <c r="E514" s="175"/>
      <c r="F514" s="157"/>
      <c r="G514" s="174" t="s">
        <v>343</v>
      </c>
      <c r="H514" s="164">
        <v>72.400000000000006</v>
      </c>
      <c r="I514" s="176">
        <f t="shared" si="40"/>
        <v>22.444444444444446</v>
      </c>
      <c r="J514" s="164">
        <v>69.7</v>
      </c>
      <c r="K514" s="176">
        <f t="shared" si="45"/>
        <v>20.944444444444446</v>
      </c>
      <c r="L514" s="176">
        <v>8.1</v>
      </c>
      <c r="M514" s="164">
        <v>7.87</v>
      </c>
      <c r="N514" s="164"/>
      <c r="O514" s="175">
        <v>283.40000000000003</v>
      </c>
      <c r="P514" s="175"/>
      <c r="Q514" s="176"/>
      <c r="R514" s="164" t="s">
        <v>444</v>
      </c>
      <c r="S514" s="176"/>
      <c r="T514" s="178" t="s">
        <v>428</v>
      </c>
      <c r="U514" s="179">
        <f t="shared" si="46"/>
        <v>49</v>
      </c>
    </row>
    <row r="515" spans="1:21" x14ac:dyDescent="0.25">
      <c r="A515" s="174">
        <v>42940</v>
      </c>
      <c r="B515" s="164">
        <v>1228</v>
      </c>
      <c r="C515" s="121">
        <f t="shared" si="42"/>
        <v>205</v>
      </c>
      <c r="D515" s="223"/>
      <c r="E515" s="197"/>
      <c r="F515" s="157"/>
      <c r="G515" s="174" t="s">
        <v>343</v>
      </c>
      <c r="H515" s="164">
        <v>76.099999999999994</v>
      </c>
      <c r="I515" s="176">
        <f t="shared" si="40"/>
        <v>24.499999999999996</v>
      </c>
      <c r="J515" s="164">
        <v>77.5</v>
      </c>
      <c r="K515" s="176">
        <f t="shared" si="45"/>
        <v>25.277777777777779</v>
      </c>
      <c r="L515" s="164">
        <v>9.5</v>
      </c>
      <c r="M515" s="164">
        <v>7.78</v>
      </c>
      <c r="N515" s="164"/>
      <c r="O515" s="175">
        <v>321.10000000000002</v>
      </c>
      <c r="P515" s="175"/>
      <c r="Q515" s="176"/>
      <c r="R515" s="164" t="s">
        <v>445</v>
      </c>
      <c r="S515" s="176"/>
      <c r="T515" s="178" t="s">
        <v>428</v>
      </c>
      <c r="U515" s="179">
        <f t="shared" si="46"/>
        <v>49</v>
      </c>
    </row>
    <row r="516" spans="1:21" x14ac:dyDescent="0.25">
      <c r="A516" s="174">
        <v>42940</v>
      </c>
      <c r="B516" s="164">
        <v>1710</v>
      </c>
      <c r="C516" s="121">
        <f t="shared" si="42"/>
        <v>205</v>
      </c>
      <c r="D516" s="223"/>
      <c r="E516" s="175"/>
      <c r="F516" s="157"/>
      <c r="G516" s="174" t="s">
        <v>343</v>
      </c>
      <c r="H516" s="164">
        <v>77.599999999999994</v>
      </c>
      <c r="I516" s="176">
        <f t="shared" si="40"/>
        <v>25.333333333333329</v>
      </c>
      <c r="J516" s="164">
        <v>81.3</v>
      </c>
      <c r="K516" s="176">
        <f t="shared" si="45"/>
        <v>27.388888888888886</v>
      </c>
      <c r="L516" s="176">
        <v>9</v>
      </c>
      <c r="M516" s="164">
        <v>7.76</v>
      </c>
      <c r="N516" s="164"/>
      <c r="O516" s="175">
        <v>344.5</v>
      </c>
      <c r="P516" s="175"/>
      <c r="Q516" s="176"/>
      <c r="R516" s="164" t="s">
        <v>445</v>
      </c>
      <c r="S516" s="176"/>
      <c r="T516" s="178" t="s">
        <v>428</v>
      </c>
      <c r="U516" s="179">
        <f t="shared" si="46"/>
        <v>49</v>
      </c>
    </row>
    <row r="517" spans="1:21" x14ac:dyDescent="0.25">
      <c r="A517" s="174">
        <v>42941</v>
      </c>
      <c r="B517" s="164">
        <v>740</v>
      </c>
      <c r="C517" s="121">
        <f t="shared" si="42"/>
        <v>206</v>
      </c>
      <c r="D517" s="223"/>
      <c r="E517" s="175"/>
      <c r="F517" s="157"/>
      <c r="G517" s="174" t="s">
        <v>343</v>
      </c>
      <c r="H517" s="164">
        <v>73.2</v>
      </c>
      <c r="I517" s="176">
        <f t="shared" si="40"/>
        <v>22.888888888888889</v>
      </c>
      <c r="J517" s="164">
        <v>71.099999999999994</v>
      </c>
      <c r="K517" s="176">
        <f t="shared" si="45"/>
        <v>21.722222222222218</v>
      </c>
      <c r="L517" s="176">
        <v>8.6</v>
      </c>
      <c r="M517" s="164">
        <v>7.83</v>
      </c>
      <c r="N517" s="164"/>
      <c r="O517" s="175">
        <v>269.10000000000002</v>
      </c>
      <c r="P517" s="175"/>
      <c r="Q517" s="176"/>
      <c r="R517" s="164" t="s">
        <v>190</v>
      </c>
      <c r="S517" s="176"/>
      <c r="T517" s="178" t="s">
        <v>446</v>
      </c>
      <c r="U517" s="179">
        <f t="shared" si="46"/>
        <v>49</v>
      </c>
    </row>
    <row r="518" spans="1:21" x14ac:dyDescent="0.25">
      <c r="A518" s="174">
        <v>42941</v>
      </c>
      <c r="B518" s="164">
        <v>1212</v>
      </c>
      <c r="C518" s="121">
        <f t="shared" si="42"/>
        <v>206</v>
      </c>
      <c r="D518" s="223"/>
      <c r="E518" s="157"/>
      <c r="F518" s="157"/>
      <c r="G518" s="174" t="s">
        <v>343</v>
      </c>
      <c r="H518" s="164">
        <v>78.2</v>
      </c>
      <c r="I518" s="176">
        <f t="shared" si="40"/>
        <v>25.666666666666668</v>
      </c>
      <c r="J518" s="164">
        <v>79.400000000000006</v>
      </c>
      <c r="K518" s="176">
        <f t="shared" si="45"/>
        <v>26.333333333333336</v>
      </c>
      <c r="L518" s="176">
        <v>8.5</v>
      </c>
      <c r="M518" s="164">
        <v>7.64</v>
      </c>
      <c r="N518" s="164"/>
      <c r="O518" s="175">
        <v>293.8</v>
      </c>
      <c r="P518" s="175"/>
      <c r="Q518" s="176"/>
      <c r="R518" s="164" t="s">
        <v>190</v>
      </c>
      <c r="S518" s="176"/>
      <c r="T518" s="178" t="s">
        <v>449</v>
      </c>
      <c r="U518" s="179">
        <f t="shared" si="46"/>
        <v>49</v>
      </c>
    </row>
    <row r="519" spans="1:21" x14ac:dyDescent="0.25">
      <c r="A519" s="174">
        <v>42942</v>
      </c>
      <c r="B519" s="191">
        <v>714</v>
      </c>
      <c r="C519" s="121">
        <f t="shared" si="42"/>
        <v>207</v>
      </c>
      <c r="D519" s="223"/>
      <c r="E519" s="157"/>
      <c r="F519" s="157"/>
      <c r="G519" s="174" t="s">
        <v>343</v>
      </c>
      <c r="H519" s="164">
        <v>72.3</v>
      </c>
      <c r="I519" s="176">
        <f t="shared" si="40"/>
        <v>22.388888888888886</v>
      </c>
      <c r="J519" s="164">
        <v>68.3</v>
      </c>
      <c r="K519" s="176">
        <f t="shared" si="45"/>
        <v>20.166666666666664</v>
      </c>
      <c r="L519" s="176">
        <v>9.1</v>
      </c>
      <c r="M519" s="164">
        <v>7.74</v>
      </c>
      <c r="N519" s="164"/>
      <c r="O519" s="175">
        <v>312</v>
      </c>
      <c r="P519" s="164"/>
      <c r="Q519" s="176"/>
      <c r="R519" s="164" t="s">
        <v>69</v>
      </c>
      <c r="S519" s="176"/>
      <c r="T519" s="178" t="s">
        <v>450</v>
      </c>
      <c r="U519" s="179">
        <f t="shared" si="46"/>
        <v>49</v>
      </c>
    </row>
    <row r="520" spans="1:21" x14ac:dyDescent="0.25">
      <c r="A520" s="195">
        <v>42942</v>
      </c>
      <c r="B520" s="198">
        <v>1323</v>
      </c>
      <c r="C520" s="121">
        <f t="shared" si="42"/>
        <v>207</v>
      </c>
      <c r="D520" s="202" t="s">
        <v>452</v>
      </c>
      <c r="E520" s="187">
        <v>1341</v>
      </c>
      <c r="F520" s="187">
        <v>1356</v>
      </c>
      <c r="G520" s="195" t="s">
        <v>343</v>
      </c>
      <c r="H520" s="187">
        <v>79.8</v>
      </c>
      <c r="I520" s="179">
        <f t="shared" si="40"/>
        <v>26.555555555555554</v>
      </c>
      <c r="J520" s="187">
        <v>97.4</v>
      </c>
      <c r="K520" s="179">
        <f t="shared" si="45"/>
        <v>36.333333333333336</v>
      </c>
      <c r="L520" s="179">
        <v>9.6</v>
      </c>
      <c r="M520" s="187">
        <v>7.63</v>
      </c>
      <c r="N520" s="187"/>
      <c r="O520" s="175">
        <v>344.5</v>
      </c>
      <c r="P520" s="187"/>
      <c r="Q520" s="199">
        <v>387.3</v>
      </c>
      <c r="R520" s="187" t="s">
        <v>245</v>
      </c>
      <c r="S520" s="199"/>
      <c r="T520" s="200" t="s">
        <v>451</v>
      </c>
      <c r="U520" s="179">
        <f t="shared" si="46"/>
        <v>49</v>
      </c>
    </row>
    <row r="521" spans="1:21" x14ac:dyDescent="0.25">
      <c r="A521" s="195">
        <v>42942</v>
      </c>
      <c r="B521" s="198">
        <v>1632</v>
      </c>
      <c r="C521" s="121">
        <f t="shared" si="42"/>
        <v>207</v>
      </c>
      <c r="D521" s="202"/>
      <c r="E521" s="187"/>
      <c r="F521" s="187"/>
      <c r="G521" s="195" t="s">
        <v>343</v>
      </c>
      <c r="H521" s="187">
        <v>81</v>
      </c>
      <c r="I521" s="179">
        <f t="shared" si="40"/>
        <v>27.222222222222221</v>
      </c>
      <c r="J521" s="187">
        <v>95.8</v>
      </c>
      <c r="K521" s="179">
        <f t="shared" si="45"/>
        <v>35.444444444444443</v>
      </c>
      <c r="L521" s="179">
        <v>8.8000000000000007</v>
      </c>
      <c r="M521" s="187">
        <v>7.69</v>
      </c>
      <c r="N521" s="187"/>
      <c r="O521" s="175">
        <v>339.3</v>
      </c>
      <c r="P521" s="201"/>
      <c r="Q521" s="179"/>
      <c r="R521" s="187" t="s">
        <v>445</v>
      </c>
      <c r="S521" s="179"/>
      <c r="T521" s="200" t="s">
        <v>451</v>
      </c>
      <c r="U521" s="179">
        <f t="shared" si="46"/>
        <v>49</v>
      </c>
    </row>
    <row r="522" spans="1:21" x14ac:dyDescent="0.25">
      <c r="A522" s="195">
        <v>42943</v>
      </c>
      <c r="B522" s="198">
        <v>805</v>
      </c>
      <c r="C522" s="121">
        <f t="shared" si="42"/>
        <v>208</v>
      </c>
      <c r="D522" s="202"/>
      <c r="E522" s="187"/>
      <c r="F522" s="187"/>
      <c r="G522" s="195" t="s">
        <v>343</v>
      </c>
      <c r="H522" s="187">
        <v>79.900000000000006</v>
      </c>
      <c r="I522" s="179">
        <f t="shared" si="40"/>
        <v>26.611111111111114</v>
      </c>
      <c r="J522" s="187">
        <v>81.8</v>
      </c>
      <c r="K522" s="179">
        <f t="shared" si="45"/>
        <v>27.666666666666664</v>
      </c>
      <c r="L522" s="179">
        <v>8.1999999999999993</v>
      </c>
      <c r="M522" s="187">
        <v>7.59</v>
      </c>
      <c r="N522" s="187"/>
      <c r="O522" s="175">
        <v>297.7</v>
      </c>
      <c r="P522" s="187"/>
      <c r="Q522" s="179"/>
      <c r="R522" s="187" t="s">
        <v>453</v>
      </c>
      <c r="S522" s="179"/>
      <c r="T522" s="200" t="s">
        <v>428</v>
      </c>
      <c r="U522" s="179">
        <f t="shared" si="46"/>
        <v>49</v>
      </c>
    </row>
    <row r="523" spans="1:21" x14ac:dyDescent="0.25">
      <c r="A523" s="195">
        <v>42943</v>
      </c>
      <c r="B523" s="198">
        <v>1409</v>
      </c>
      <c r="C523" s="121">
        <f t="shared" si="42"/>
        <v>208</v>
      </c>
      <c r="D523" s="202" t="s">
        <v>388</v>
      </c>
      <c r="E523" s="187">
        <v>1442</v>
      </c>
      <c r="F523" s="187">
        <v>1437</v>
      </c>
      <c r="G523" s="174" t="s">
        <v>321</v>
      </c>
      <c r="H523" s="187">
        <v>79.900000000000006</v>
      </c>
      <c r="I523" s="179">
        <f t="shared" si="40"/>
        <v>26.611111111111114</v>
      </c>
      <c r="J523" s="187">
        <v>96.5</v>
      </c>
      <c r="K523" s="179">
        <f t="shared" si="45"/>
        <v>35.833333333333336</v>
      </c>
      <c r="L523" s="179">
        <v>8.6</v>
      </c>
      <c r="M523" s="187">
        <v>7.55</v>
      </c>
      <c r="N523" s="187"/>
      <c r="O523" s="175">
        <v>299</v>
      </c>
      <c r="P523" s="187"/>
      <c r="Q523" s="199">
        <v>261.3</v>
      </c>
      <c r="R523" s="187" t="s">
        <v>453</v>
      </c>
      <c r="S523" s="199"/>
      <c r="T523" s="200" t="s">
        <v>428</v>
      </c>
      <c r="U523" s="179">
        <v>49.5</v>
      </c>
    </row>
    <row r="524" spans="1:21" x14ac:dyDescent="0.25">
      <c r="A524" s="195">
        <v>42943</v>
      </c>
      <c r="B524" s="198">
        <v>1420</v>
      </c>
      <c r="C524" s="121">
        <f t="shared" si="42"/>
        <v>208</v>
      </c>
      <c r="D524" s="202" t="s">
        <v>456</v>
      </c>
      <c r="E524" s="187">
        <v>1442</v>
      </c>
      <c r="F524" s="187">
        <v>1437</v>
      </c>
      <c r="G524" s="195" t="s">
        <v>343</v>
      </c>
      <c r="H524" s="187">
        <v>83.3</v>
      </c>
      <c r="I524" s="179">
        <f t="shared" si="40"/>
        <v>28.499999999999996</v>
      </c>
      <c r="J524" s="187">
        <v>94</v>
      </c>
      <c r="K524" s="179">
        <f t="shared" si="45"/>
        <v>34.444444444444443</v>
      </c>
      <c r="L524" s="179">
        <v>7.5</v>
      </c>
      <c r="M524" s="187">
        <v>7.67</v>
      </c>
      <c r="N524" s="187"/>
      <c r="O524" s="175">
        <v>299</v>
      </c>
      <c r="P524" s="187"/>
      <c r="Q524" s="199">
        <v>387.3</v>
      </c>
      <c r="R524" s="187" t="s">
        <v>453</v>
      </c>
      <c r="S524" s="199"/>
      <c r="T524" s="200" t="s">
        <v>428</v>
      </c>
      <c r="U524" s="179">
        <f t="shared" ref="U524:U530" si="47">IF(G524="Otter Island, south fork",49,0)</f>
        <v>49</v>
      </c>
    </row>
    <row r="525" spans="1:21" x14ac:dyDescent="0.25">
      <c r="A525" s="195">
        <v>42943</v>
      </c>
      <c r="B525" s="198">
        <v>1441</v>
      </c>
      <c r="C525" s="121">
        <f t="shared" si="42"/>
        <v>208</v>
      </c>
      <c r="D525" s="202" t="s">
        <v>457</v>
      </c>
      <c r="E525" s="187">
        <v>1442</v>
      </c>
      <c r="F525" s="187">
        <v>1437</v>
      </c>
      <c r="G525" s="195" t="s">
        <v>455</v>
      </c>
      <c r="H525" s="187"/>
      <c r="I525" s="179"/>
      <c r="J525" s="202"/>
      <c r="K525" s="179"/>
      <c r="L525" s="179"/>
      <c r="M525" s="187"/>
      <c r="N525" s="187"/>
      <c r="O525" s="175">
        <v>0</v>
      </c>
      <c r="P525" s="187"/>
      <c r="Q525" s="179">
        <v>0</v>
      </c>
      <c r="S525" s="179"/>
      <c r="T525" s="200" t="s">
        <v>458</v>
      </c>
      <c r="U525" s="179">
        <f t="shared" si="47"/>
        <v>0</v>
      </c>
    </row>
    <row r="526" spans="1:21" x14ac:dyDescent="0.25">
      <c r="A526" s="195">
        <v>42944</v>
      </c>
      <c r="B526" s="198">
        <v>703</v>
      </c>
      <c r="C526" s="121">
        <f t="shared" si="42"/>
        <v>209</v>
      </c>
      <c r="D526" s="202" t="s">
        <v>459</v>
      </c>
      <c r="E526" s="187">
        <v>730</v>
      </c>
      <c r="F526" s="187">
        <v>800</v>
      </c>
      <c r="G526" s="195" t="s">
        <v>343</v>
      </c>
      <c r="H526" s="179">
        <v>74</v>
      </c>
      <c r="I526" s="179">
        <f t="shared" si="40"/>
        <v>23.333333333333332</v>
      </c>
      <c r="J526" s="187">
        <v>69.2</v>
      </c>
      <c r="K526" s="179">
        <f t="shared" si="45"/>
        <v>20.666666666666668</v>
      </c>
      <c r="L526" s="179">
        <v>8.5</v>
      </c>
      <c r="M526" s="187">
        <v>7.84</v>
      </c>
      <c r="N526" s="187"/>
      <c r="O526" s="175">
        <v>321.10000000000002</v>
      </c>
      <c r="P526" s="187"/>
      <c r="Q526" s="203">
        <v>214.2</v>
      </c>
      <c r="R526" s="187" t="s">
        <v>190</v>
      </c>
      <c r="S526" s="203"/>
      <c r="T526" s="200" t="s">
        <v>460</v>
      </c>
      <c r="U526" s="179">
        <f t="shared" si="47"/>
        <v>49</v>
      </c>
    </row>
    <row r="527" spans="1:21" x14ac:dyDescent="0.25">
      <c r="A527" s="195">
        <v>42944</v>
      </c>
      <c r="B527" s="198">
        <v>1225</v>
      </c>
      <c r="C527" s="121">
        <f t="shared" si="42"/>
        <v>209</v>
      </c>
      <c r="D527" s="202"/>
      <c r="E527" s="187"/>
      <c r="F527" s="187"/>
      <c r="G527" s="195" t="s">
        <v>343</v>
      </c>
      <c r="H527" s="179">
        <v>79.599999999999994</v>
      </c>
      <c r="I527" s="179">
        <f t="shared" ref="I527:I574" si="48">CONVERT(H527,"F","C")</f>
        <v>26.444444444444439</v>
      </c>
      <c r="J527" s="187">
        <v>86</v>
      </c>
      <c r="K527" s="179">
        <f t="shared" si="45"/>
        <v>30</v>
      </c>
      <c r="L527" s="179">
        <v>8.3000000000000007</v>
      </c>
      <c r="M527" s="187">
        <v>7.64</v>
      </c>
      <c r="N527" s="187"/>
      <c r="O527" s="175">
        <v>349.7</v>
      </c>
      <c r="P527" s="187"/>
      <c r="Q527" s="179"/>
      <c r="R527" s="187" t="s">
        <v>462</v>
      </c>
      <c r="S527" s="179"/>
      <c r="T527" s="200"/>
      <c r="U527" s="179">
        <f t="shared" si="47"/>
        <v>49</v>
      </c>
    </row>
    <row r="528" spans="1:21" x14ac:dyDescent="0.25">
      <c r="A528" s="195">
        <v>42945</v>
      </c>
      <c r="B528" s="198">
        <v>703</v>
      </c>
      <c r="C528" s="121">
        <f t="shared" si="42"/>
        <v>210</v>
      </c>
      <c r="D528" s="202"/>
      <c r="E528" s="187"/>
      <c r="F528" s="187"/>
      <c r="G528" s="195" t="s">
        <v>343</v>
      </c>
      <c r="H528" s="179">
        <v>73.099999999999994</v>
      </c>
      <c r="I528" s="179">
        <f t="shared" si="48"/>
        <v>22.833333333333329</v>
      </c>
      <c r="J528" s="187">
        <v>69.599999999999994</v>
      </c>
      <c r="K528" s="179">
        <f t="shared" si="45"/>
        <v>20.888888888888886</v>
      </c>
      <c r="L528" s="179">
        <v>8.1</v>
      </c>
      <c r="M528" s="187">
        <v>7.42</v>
      </c>
      <c r="N528" s="187"/>
      <c r="O528" s="175">
        <v>319.8</v>
      </c>
      <c r="P528" s="187"/>
      <c r="Q528" s="179"/>
      <c r="R528" s="187" t="s">
        <v>463</v>
      </c>
      <c r="S528" s="179"/>
      <c r="T528" s="200" t="s">
        <v>464</v>
      </c>
      <c r="U528" s="179">
        <f t="shared" si="47"/>
        <v>49</v>
      </c>
    </row>
    <row r="529" spans="1:21" x14ac:dyDescent="0.25">
      <c r="A529" s="195">
        <v>42945</v>
      </c>
      <c r="B529" s="198">
        <v>1045</v>
      </c>
      <c r="C529" s="121">
        <f t="shared" ref="C529:C592" si="49">A529-DATE(YEAR(A529),1,0)</f>
        <v>210</v>
      </c>
      <c r="D529" s="202" t="s">
        <v>465</v>
      </c>
      <c r="E529" s="187">
        <v>1450</v>
      </c>
      <c r="F529" s="187">
        <v>1450</v>
      </c>
      <c r="G529" s="195" t="s">
        <v>480</v>
      </c>
      <c r="H529" s="179">
        <v>76</v>
      </c>
      <c r="I529" s="179">
        <f t="shared" si="48"/>
        <v>24.444444444444443</v>
      </c>
      <c r="J529" s="187">
        <v>82.9</v>
      </c>
      <c r="K529" s="179">
        <f t="shared" si="45"/>
        <v>28.277777777777779</v>
      </c>
      <c r="L529" s="179">
        <v>7.3</v>
      </c>
      <c r="M529" s="187">
        <v>7.64</v>
      </c>
      <c r="N529" s="187"/>
      <c r="O529" s="175">
        <v>325</v>
      </c>
      <c r="P529" s="187"/>
      <c r="Q529" s="204">
        <v>365.4</v>
      </c>
      <c r="R529" s="187" t="s">
        <v>466</v>
      </c>
      <c r="S529" s="204"/>
      <c r="T529" s="200" t="s">
        <v>481</v>
      </c>
      <c r="U529" s="179">
        <f t="shared" si="47"/>
        <v>0</v>
      </c>
    </row>
    <row r="530" spans="1:21" x14ac:dyDescent="0.25">
      <c r="A530" s="195">
        <v>42945</v>
      </c>
      <c r="B530" s="198">
        <v>1436</v>
      </c>
      <c r="C530" s="121">
        <f t="shared" si="49"/>
        <v>210</v>
      </c>
      <c r="D530" s="202" t="s">
        <v>403</v>
      </c>
      <c r="E530" s="187">
        <v>1450</v>
      </c>
      <c r="F530" s="187">
        <v>1450</v>
      </c>
      <c r="G530" s="195" t="s">
        <v>343</v>
      </c>
      <c r="H530" s="179">
        <v>81.099999999999994</v>
      </c>
      <c r="I530" s="179">
        <f t="shared" si="48"/>
        <v>27.277777777777775</v>
      </c>
      <c r="J530" s="187">
        <v>89</v>
      </c>
      <c r="K530" s="179">
        <f t="shared" si="45"/>
        <v>31.666666666666664</v>
      </c>
      <c r="L530" s="179">
        <v>7.9</v>
      </c>
      <c r="M530" s="185">
        <v>7.7</v>
      </c>
      <c r="N530" s="185"/>
      <c r="O530" s="175">
        <v>328.90000000000003</v>
      </c>
      <c r="P530" s="187"/>
      <c r="Q530" s="179">
        <v>98.4</v>
      </c>
      <c r="R530" s="187" t="s">
        <v>466</v>
      </c>
      <c r="S530" s="179"/>
      <c r="T530" s="200" t="s">
        <v>464</v>
      </c>
      <c r="U530" s="179">
        <f t="shared" si="47"/>
        <v>49</v>
      </c>
    </row>
    <row r="531" spans="1:21" x14ac:dyDescent="0.25">
      <c r="A531" s="195">
        <v>42946</v>
      </c>
      <c r="B531" s="198">
        <v>1121</v>
      </c>
      <c r="C531" s="121">
        <f t="shared" si="49"/>
        <v>211</v>
      </c>
      <c r="D531" s="202" t="s">
        <v>467</v>
      </c>
      <c r="E531" s="187">
        <v>1605</v>
      </c>
      <c r="F531" s="187">
        <v>1604</v>
      </c>
      <c r="G531" s="195" t="s">
        <v>21</v>
      </c>
      <c r="H531" s="179">
        <v>74.5</v>
      </c>
      <c r="I531" s="179">
        <f t="shared" si="48"/>
        <v>23.611111111111111</v>
      </c>
      <c r="J531" s="187">
        <v>71.5</v>
      </c>
      <c r="K531" s="179">
        <f t="shared" si="45"/>
        <v>21.944444444444443</v>
      </c>
      <c r="L531" s="179">
        <v>8.1999999999999993</v>
      </c>
      <c r="M531" s="185">
        <v>7.7</v>
      </c>
      <c r="N531" s="185"/>
      <c r="O531" s="175">
        <v>364</v>
      </c>
      <c r="P531" s="187"/>
      <c r="Q531" s="199">
        <v>261.3</v>
      </c>
      <c r="R531" s="187" t="s">
        <v>478</v>
      </c>
      <c r="S531" s="199"/>
      <c r="T531" s="200" t="s">
        <v>479</v>
      </c>
      <c r="U531" s="179">
        <v>53.9</v>
      </c>
    </row>
    <row r="532" spans="1:21" x14ac:dyDescent="0.25">
      <c r="A532" s="195">
        <v>42946</v>
      </c>
      <c r="B532" s="198">
        <v>1136</v>
      </c>
      <c r="C532" s="121">
        <f t="shared" si="49"/>
        <v>211</v>
      </c>
      <c r="D532" s="202" t="s">
        <v>468</v>
      </c>
      <c r="E532" s="187">
        <v>1605</v>
      </c>
      <c r="F532" s="187">
        <v>1604</v>
      </c>
      <c r="G532" s="195" t="s">
        <v>274</v>
      </c>
      <c r="H532" s="179">
        <v>75.099999999999994</v>
      </c>
      <c r="I532" s="179">
        <f t="shared" si="48"/>
        <v>23.944444444444439</v>
      </c>
      <c r="J532" s="187">
        <v>71.900000000000006</v>
      </c>
      <c r="K532" s="179">
        <f t="shared" si="45"/>
        <v>22.166666666666668</v>
      </c>
      <c r="L532" s="179">
        <v>8.1</v>
      </c>
      <c r="M532" s="185">
        <v>7.75</v>
      </c>
      <c r="N532" s="185"/>
      <c r="O532" s="175">
        <v>361.40000000000003</v>
      </c>
      <c r="P532" s="187"/>
      <c r="Q532" s="199">
        <v>435.2</v>
      </c>
      <c r="R532" s="187" t="s">
        <v>478</v>
      </c>
      <c r="S532" s="199"/>
      <c r="T532" s="200" t="s">
        <v>479</v>
      </c>
      <c r="U532" s="179">
        <v>54.4</v>
      </c>
    </row>
    <row r="533" spans="1:21" x14ac:dyDescent="0.25">
      <c r="A533" s="195">
        <v>42946</v>
      </c>
      <c r="B533" s="198">
        <v>1158</v>
      </c>
      <c r="C533" s="121">
        <f t="shared" si="49"/>
        <v>211</v>
      </c>
      <c r="D533" s="202" t="s">
        <v>469</v>
      </c>
      <c r="E533" s="187">
        <v>1605</v>
      </c>
      <c r="F533" s="187">
        <v>1604</v>
      </c>
      <c r="G533" s="195" t="s">
        <v>494</v>
      </c>
      <c r="H533" s="179">
        <v>75.2</v>
      </c>
      <c r="I533" s="179">
        <f t="shared" si="48"/>
        <v>24</v>
      </c>
      <c r="J533" s="187">
        <v>72.8</v>
      </c>
      <c r="K533" s="179">
        <f t="shared" si="45"/>
        <v>22.666666666666664</v>
      </c>
      <c r="L533" s="179">
        <v>8.3000000000000007</v>
      </c>
      <c r="M533" s="185">
        <v>7.7</v>
      </c>
      <c r="N533" s="185"/>
      <c r="O533" s="175">
        <v>358.8</v>
      </c>
      <c r="P533" s="187"/>
      <c r="Q533" s="199">
        <v>387.3</v>
      </c>
      <c r="R533" s="187" t="s">
        <v>478</v>
      </c>
      <c r="S533" s="199"/>
      <c r="T533" s="200" t="s">
        <v>479</v>
      </c>
      <c r="U533" s="179">
        <v>54.6</v>
      </c>
    </row>
    <row r="534" spans="1:21" x14ac:dyDescent="0.25">
      <c r="A534" s="195">
        <v>42946</v>
      </c>
      <c r="B534" s="198">
        <v>1206</v>
      </c>
      <c r="C534" s="121">
        <f t="shared" si="49"/>
        <v>211</v>
      </c>
      <c r="D534" s="202" t="s">
        <v>470</v>
      </c>
      <c r="E534" s="187">
        <v>1605</v>
      </c>
      <c r="F534" s="187">
        <v>1604</v>
      </c>
      <c r="G534" s="195" t="s">
        <v>284</v>
      </c>
      <c r="H534" s="179">
        <v>75.3</v>
      </c>
      <c r="I534" s="179">
        <f t="shared" si="48"/>
        <v>24.055555555555554</v>
      </c>
      <c r="J534" s="187">
        <v>73.2</v>
      </c>
      <c r="K534" s="179">
        <f t="shared" si="45"/>
        <v>22.888888888888889</v>
      </c>
      <c r="L534" s="179">
        <v>7.3</v>
      </c>
      <c r="M534" s="185">
        <v>7.68</v>
      </c>
      <c r="N534" s="185"/>
      <c r="O534" s="175">
        <v>364</v>
      </c>
      <c r="P534" s="187"/>
      <c r="Q534" s="199">
        <v>613.1</v>
      </c>
      <c r="R534" s="187" t="s">
        <v>478</v>
      </c>
      <c r="S534" s="199"/>
      <c r="T534" s="200" t="s">
        <v>479</v>
      </c>
      <c r="U534" s="179">
        <v>54.8</v>
      </c>
    </row>
    <row r="535" spans="1:21" x14ac:dyDescent="0.25">
      <c r="A535" s="195">
        <v>42946</v>
      </c>
      <c r="B535" s="198">
        <v>1220</v>
      </c>
      <c r="C535" s="121">
        <f t="shared" si="49"/>
        <v>211</v>
      </c>
      <c r="D535" s="202" t="s">
        <v>471</v>
      </c>
      <c r="E535" s="187">
        <v>1605</v>
      </c>
      <c r="F535" s="187">
        <v>1604</v>
      </c>
      <c r="G535" s="195" t="s">
        <v>285</v>
      </c>
      <c r="H535" s="179">
        <v>75.8</v>
      </c>
      <c r="I535" s="179">
        <f t="shared" si="48"/>
        <v>24.333333333333332</v>
      </c>
      <c r="J535" s="187">
        <v>73.7</v>
      </c>
      <c r="K535" s="179">
        <f t="shared" si="45"/>
        <v>23.166666666666668</v>
      </c>
      <c r="L535" s="179">
        <v>6.5</v>
      </c>
      <c r="M535" s="185">
        <v>7.67</v>
      </c>
      <c r="N535" s="185"/>
      <c r="O535" s="175">
        <v>357.5</v>
      </c>
      <c r="P535" s="187"/>
      <c r="Q535" s="199">
        <v>435.2</v>
      </c>
      <c r="R535" s="187" t="s">
        <v>478</v>
      </c>
      <c r="S535" s="199"/>
      <c r="T535" s="200" t="s">
        <v>479</v>
      </c>
      <c r="U535" s="179">
        <v>54.9</v>
      </c>
    </row>
    <row r="536" spans="1:21" x14ac:dyDescent="0.25">
      <c r="A536" s="195">
        <v>42946</v>
      </c>
      <c r="B536" s="198">
        <v>1255</v>
      </c>
      <c r="C536" s="121">
        <f t="shared" si="49"/>
        <v>211</v>
      </c>
      <c r="D536" s="202" t="s">
        <v>472</v>
      </c>
      <c r="E536" s="187">
        <v>1605</v>
      </c>
      <c r="F536" s="187">
        <v>1604</v>
      </c>
      <c r="G536" s="195" t="s">
        <v>24</v>
      </c>
      <c r="H536" s="179">
        <v>76.3</v>
      </c>
      <c r="I536" s="179">
        <f t="shared" si="48"/>
        <v>24.611111111111107</v>
      </c>
      <c r="J536" s="187">
        <v>77</v>
      </c>
      <c r="K536" s="179">
        <f t="shared" si="45"/>
        <v>25</v>
      </c>
      <c r="L536" s="179">
        <v>8.1</v>
      </c>
      <c r="M536" s="185">
        <v>7.67</v>
      </c>
      <c r="N536" s="185"/>
      <c r="O536" s="175">
        <v>375.7</v>
      </c>
      <c r="P536" s="187"/>
      <c r="Q536" s="199">
        <v>727</v>
      </c>
      <c r="R536" s="187" t="s">
        <v>478</v>
      </c>
      <c r="S536" s="199"/>
      <c r="T536" s="200" t="s">
        <v>479</v>
      </c>
      <c r="U536" s="179">
        <v>59.3</v>
      </c>
    </row>
    <row r="537" spans="1:21" x14ac:dyDescent="0.25">
      <c r="A537" s="195">
        <v>42946</v>
      </c>
      <c r="B537" s="198">
        <v>1408</v>
      </c>
      <c r="C537" s="121">
        <f t="shared" si="49"/>
        <v>211</v>
      </c>
      <c r="D537" s="202" t="s">
        <v>473</v>
      </c>
      <c r="E537" s="187">
        <v>1605</v>
      </c>
      <c r="F537" s="187">
        <v>1604</v>
      </c>
      <c r="G537" s="195" t="s">
        <v>225</v>
      </c>
      <c r="H537" s="179">
        <v>73.900000000000006</v>
      </c>
      <c r="I537" s="179">
        <f t="shared" si="48"/>
        <v>23.277777777777782</v>
      </c>
      <c r="J537" s="187">
        <v>82.9</v>
      </c>
      <c r="K537" s="179">
        <f t="shared" si="45"/>
        <v>28.277777777777779</v>
      </c>
      <c r="L537" s="179">
        <v>8.6</v>
      </c>
      <c r="M537" s="185">
        <v>7.77</v>
      </c>
      <c r="N537" s="185"/>
      <c r="O537" s="175">
        <v>377</v>
      </c>
      <c r="P537" s="187"/>
      <c r="Q537" s="199">
        <v>248.9</v>
      </c>
      <c r="R537" s="187" t="s">
        <v>478</v>
      </c>
      <c r="S537" s="199"/>
      <c r="T537" s="200" t="s">
        <v>479</v>
      </c>
      <c r="U537" s="179">
        <v>41.6</v>
      </c>
    </row>
    <row r="538" spans="1:21" x14ac:dyDescent="0.25">
      <c r="A538" s="195">
        <v>42946</v>
      </c>
      <c r="B538" s="198">
        <v>1432</v>
      </c>
      <c r="C538" s="121">
        <f t="shared" si="49"/>
        <v>211</v>
      </c>
      <c r="D538" s="202" t="s">
        <v>474</v>
      </c>
      <c r="E538" s="187">
        <v>1605</v>
      </c>
      <c r="F538" s="187">
        <v>1604</v>
      </c>
      <c r="G538" s="195" t="s">
        <v>200</v>
      </c>
      <c r="H538" s="179">
        <v>75.400000000000006</v>
      </c>
      <c r="I538" s="179">
        <f t="shared" si="48"/>
        <v>24.111111111111114</v>
      </c>
      <c r="J538" s="187">
        <v>85.4</v>
      </c>
      <c r="K538" s="179">
        <f t="shared" si="45"/>
        <v>29.666666666666668</v>
      </c>
      <c r="L538" s="179">
        <v>8.8000000000000007</v>
      </c>
      <c r="M538" s="185">
        <v>7.89</v>
      </c>
      <c r="N538" s="185"/>
      <c r="O538" s="175">
        <v>367.90000000000003</v>
      </c>
      <c r="P538" s="187"/>
      <c r="Q538" s="199">
        <v>248.1</v>
      </c>
      <c r="R538" s="187" t="s">
        <v>478</v>
      </c>
      <c r="S538" s="199"/>
      <c r="T538" s="200" t="s">
        <v>479</v>
      </c>
      <c r="U538" s="179">
        <v>44</v>
      </c>
    </row>
    <row r="539" spans="1:21" x14ac:dyDescent="0.25">
      <c r="A539" s="195">
        <v>42946</v>
      </c>
      <c r="B539" s="198">
        <v>1447</v>
      </c>
      <c r="C539" s="121">
        <f t="shared" si="49"/>
        <v>211</v>
      </c>
      <c r="D539" s="202" t="s">
        <v>475</v>
      </c>
      <c r="E539" s="187">
        <v>1605</v>
      </c>
      <c r="F539" s="187">
        <v>1604</v>
      </c>
      <c r="G539" s="195" t="s">
        <v>179</v>
      </c>
      <c r="H539" s="179">
        <v>76.8</v>
      </c>
      <c r="I539" s="179">
        <f t="shared" si="48"/>
        <v>24.888888888888886</v>
      </c>
      <c r="J539" s="187">
        <v>88</v>
      </c>
      <c r="K539" s="179">
        <f t="shared" si="45"/>
        <v>31.111111111111111</v>
      </c>
      <c r="L539" s="179">
        <v>8.6</v>
      </c>
      <c r="M539" s="185">
        <v>7.95</v>
      </c>
      <c r="N539" s="185"/>
      <c r="O539" s="175">
        <v>357.5</v>
      </c>
      <c r="P539" s="187"/>
      <c r="Q539" s="179">
        <v>154.1</v>
      </c>
      <c r="R539" s="187" t="s">
        <v>478</v>
      </c>
      <c r="S539" s="179"/>
      <c r="T539" s="200" t="s">
        <v>479</v>
      </c>
      <c r="U539" s="179">
        <v>46.2</v>
      </c>
    </row>
    <row r="540" spans="1:21" x14ac:dyDescent="0.25">
      <c r="A540" s="195">
        <v>42946</v>
      </c>
      <c r="B540" s="198">
        <v>1508</v>
      </c>
      <c r="C540" s="121">
        <f t="shared" si="49"/>
        <v>211</v>
      </c>
      <c r="D540" s="202" t="s">
        <v>476</v>
      </c>
      <c r="E540" s="187">
        <v>1605</v>
      </c>
      <c r="F540" s="187">
        <v>1604</v>
      </c>
      <c r="G540" s="174" t="s">
        <v>263</v>
      </c>
      <c r="H540" s="179">
        <v>77.8</v>
      </c>
      <c r="I540" s="179">
        <f t="shared" si="48"/>
        <v>25.444444444444443</v>
      </c>
      <c r="J540" s="187">
        <v>90</v>
      </c>
      <c r="K540" s="179">
        <f t="shared" si="45"/>
        <v>32.222222222222221</v>
      </c>
      <c r="L540" s="179">
        <v>8.6</v>
      </c>
      <c r="M540" s="185">
        <v>7.88</v>
      </c>
      <c r="N540" s="185"/>
      <c r="O540" s="175">
        <v>356.2</v>
      </c>
      <c r="P540" s="187"/>
      <c r="Q540" s="179">
        <v>137.4</v>
      </c>
      <c r="R540" s="187" t="s">
        <v>478</v>
      </c>
      <c r="S540" s="179"/>
      <c r="T540" s="200" t="s">
        <v>479</v>
      </c>
      <c r="U540" s="179">
        <v>47.9</v>
      </c>
    </row>
    <row r="541" spans="1:21" x14ac:dyDescent="0.25">
      <c r="A541" s="195">
        <v>42946</v>
      </c>
      <c r="B541" s="198">
        <v>1530</v>
      </c>
      <c r="C541" s="121">
        <f t="shared" si="49"/>
        <v>211</v>
      </c>
      <c r="D541" s="202" t="s">
        <v>477</v>
      </c>
      <c r="E541" s="187">
        <v>1605</v>
      </c>
      <c r="F541" s="187">
        <v>1604</v>
      </c>
      <c r="G541" s="195" t="s">
        <v>343</v>
      </c>
      <c r="H541" s="179">
        <v>78.3</v>
      </c>
      <c r="I541" s="179">
        <f t="shared" si="48"/>
        <v>25.722222222222221</v>
      </c>
      <c r="J541" s="187">
        <v>92.5</v>
      </c>
      <c r="K541" s="179">
        <f t="shared" si="45"/>
        <v>33.611111111111107</v>
      </c>
      <c r="L541" s="179">
        <v>9.1</v>
      </c>
      <c r="M541" s="185">
        <v>7.92</v>
      </c>
      <c r="N541" s="185"/>
      <c r="O541" s="175">
        <v>358.8</v>
      </c>
      <c r="P541" s="187"/>
      <c r="Q541" s="179">
        <v>218.7</v>
      </c>
      <c r="R541" s="187" t="s">
        <v>478</v>
      </c>
      <c r="S541" s="179"/>
      <c r="T541" s="200" t="s">
        <v>479</v>
      </c>
      <c r="U541" s="179">
        <f>IF(G541="Otter Island, south fork",49,0)</f>
        <v>49</v>
      </c>
    </row>
    <row r="542" spans="1:21" x14ac:dyDescent="0.25">
      <c r="A542" s="195">
        <v>42947</v>
      </c>
      <c r="B542" s="198">
        <v>724</v>
      </c>
      <c r="C542" s="121">
        <f t="shared" si="49"/>
        <v>212</v>
      </c>
      <c r="D542" s="202"/>
      <c r="E542" s="187"/>
      <c r="F542" s="187"/>
      <c r="G542" s="195" t="s">
        <v>343</v>
      </c>
      <c r="H542" s="179">
        <v>73.3</v>
      </c>
      <c r="I542" s="179">
        <f t="shared" si="48"/>
        <v>22.944444444444443</v>
      </c>
      <c r="J542" s="187">
        <v>72.3</v>
      </c>
      <c r="K542" s="179">
        <f t="shared" si="45"/>
        <v>22.388888888888886</v>
      </c>
      <c r="L542" s="179">
        <v>7.6</v>
      </c>
      <c r="M542" s="185">
        <v>7.74</v>
      </c>
      <c r="N542" s="185"/>
      <c r="O542" s="175">
        <v>358.8</v>
      </c>
      <c r="P542" s="187"/>
      <c r="Q542" s="179"/>
      <c r="R542" s="187" t="s">
        <v>482</v>
      </c>
      <c r="S542" s="179"/>
      <c r="T542" s="200" t="s">
        <v>461</v>
      </c>
      <c r="U542" s="179">
        <f>IF(G542="Otter Island, south fork",49,0)</f>
        <v>49</v>
      </c>
    </row>
    <row r="543" spans="1:21" x14ac:dyDescent="0.25">
      <c r="A543" s="195">
        <v>42947</v>
      </c>
      <c r="B543" s="198">
        <v>1041</v>
      </c>
      <c r="C543" s="121">
        <f t="shared" si="49"/>
        <v>212</v>
      </c>
      <c r="D543" s="202" t="s">
        <v>483</v>
      </c>
      <c r="E543" s="187">
        <v>1605</v>
      </c>
      <c r="F543" s="187"/>
      <c r="G543" s="195" t="s">
        <v>320</v>
      </c>
      <c r="H543" s="179">
        <v>78.8</v>
      </c>
      <c r="I543" s="179">
        <f t="shared" si="48"/>
        <v>25.999999999999996</v>
      </c>
      <c r="J543" s="187">
        <v>87</v>
      </c>
      <c r="K543" s="179">
        <f t="shared" si="45"/>
        <v>30.555555555555554</v>
      </c>
      <c r="L543" s="179">
        <v>9.1999999999999993</v>
      </c>
      <c r="M543" s="185">
        <v>7.46</v>
      </c>
      <c r="N543" s="185"/>
      <c r="O543" s="175">
        <v>336.7</v>
      </c>
      <c r="P543" s="187"/>
      <c r="Q543" s="199">
        <v>1732.9</v>
      </c>
      <c r="R543" s="187" t="s">
        <v>493</v>
      </c>
      <c r="S543" s="199"/>
      <c r="T543" s="200"/>
      <c r="U543" s="179">
        <v>61.8</v>
      </c>
    </row>
    <row r="544" spans="1:21" x14ac:dyDescent="0.25">
      <c r="A544" s="195">
        <v>42947</v>
      </c>
      <c r="B544" s="198">
        <v>1056</v>
      </c>
      <c r="C544" s="121">
        <f t="shared" si="49"/>
        <v>212</v>
      </c>
      <c r="D544" s="202" t="s">
        <v>484</v>
      </c>
      <c r="E544" s="187">
        <v>1605</v>
      </c>
      <c r="F544" s="187"/>
      <c r="G544" s="195" t="s">
        <v>23</v>
      </c>
      <c r="H544" s="179">
        <v>78.8</v>
      </c>
      <c r="I544" s="179">
        <f t="shared" si="48"/>
        <v>25.999999999999996</v>
      </c>
      <c r="J544" s="187">
        <v>87.9</v>
      </c>
      <c r="K544" s="179">
        <f t="shared" si="45"/>
        <v>31.055555555555557</v>
      </c>
      <c r="L544" s="179">
        <v>8.6999999999999993</v>
      </c>
      <c r="M544" s="185">
        <v>7.61</v>
      </c>
      <c r="N544" s="185"/>
      <c r="O544" s="175">
        <v>304.2</v>
      </c>
      <c r="P544" s="187"/>
      <c r="Q544" s="199">
        <v>1203.3</v>
      </c>
      <c r="R544" s="187" t="s">
        <v>493</v>
      </c>
      <c r="S544" s="199"/>
      <c r="T544" s="200" t="s">
        <v>497</v>
      </c>
      <c r="U544" s="179">
        <v>62.2</v>
      </c>
    </row>
    <row r="545" spans="1:21" x14ac:dyDescent="0.25">
      <c r="A545" s="195">
        <v>42947</v>
      </c>
      <c r="B545" s="198">
        <v>1056</v>
      </c>
      <c r="C545" s="121">
        <f t="shared" si="49"/>
        <v>212</v>
      </c>
      <c r="D545" s="202" t="s">
        <v>485</v>
      </c>
      <c r="E545" s="187">
        <v>1605</v>
      </c>
      <c r="F545" s="187"/>
      <c r="G545" s="195" t="s">
        <v>23</v>
      </c>
      <c r="H545" s="179">
        <v>78.8</v>
      </c>
      <c r="I545" s="179">
        <f t="shared" si="48"/>
        <v>25.999999999999996</v>
      </c>
      <c r="J545" s="187">
        <v>87.9</v>
      </c>
      <c r="K545" s="179">
        <f t="shared" si="45"/>
        <v>31.055555555555557</v>
      </c>
      <c r="L545" s="179">
        <v>8.6999999999999993</v>
      </c>
      <c r="M545" s="185">
        <v>7.61</v>
      </c>
      <c r="N545" s="185"/>
      <c r="O545" s="175">
        <v>304.2</v>
      </c>
      <c r="P545" s="187"/>
      <c r="Q545" s="199">
        <v>980.4</v>
      </c>
      <c r="R545" s="187" t="s">
        <v>493</v>
      </c>
      <c r="S545" s="199"/>
      <c r="T545" s="200" t="s">
        <v>498</v>
      </c>
      <c r="U545" s="179">
        <v>62.2</v>
      </c>
    </row>
    <row r="546" spans="1:21" x14ac:dyDescent="0.25">
      <c r="A546" s="195">
        <v>42947</v>
      </c>
      <c r="B546" s="198">
        <v>1139</v>
      </c>
      <c r="C546" s="121">
        <f t="shared" si="49"/>
        <v>212</v>
      </c>
      <c r="D546" s="202" t="s">
        <v>486</v>
      </c>
      <c r="E546" s="187">
        <v>1605</v>
      </c>
      <c r="F546" s="187"/>
      <c r="G546" s="174" t="s">
        <v>491</v>
      </c>
      <c r="H546" s="179">
        <v>78.400000000000006</v>
      </c>
      <c r="I546" s="179">
        <f t="shared" si="48"/>
        <v>25.777777777777779</v>
      </c>
      <c r="J546" s="187">
        <v>93.2</v>
      </c>
      <c r="K546" s="179">
        <f t="shared" si="45"/>
        <v>34</v>
      </c>
      <c r="L546" s="179">
        <v>9</v>
      </c>
      <c r="M546" s="185">
        <v>7.75</v>
      </c>
      <c r="N546" s="185"/>
      <c r="O546" s="175">
        <v>339.3</v>
      </c>
      <c r="P546" s="187"/>
      <c r="Q546" s="199">
        <v>249.5</v>
      </c>
      <c r="R546" s="187" t="s">
        <v>493</v>
      </c>
      <c r="S546" s="199"/>
      <c r="T546" s="200"/>
      <c r="U546" s="179">
        <v>71.8</v>
      </c>
    </row>
    <row r="547" spans="1:21" x14ac:dyDescent="0.25">
      <c r="A547" s="195">
        <v>42947</v>
      </c>
      <c r="B547" s="198">
        <v>1200</v>
      </c>
      <c r="C547" s="121">
        <f t="shared" si="49"/>
        <v>212</v>
      </c>
      <c r="D547" s="202" t="s">
        <v>487</v>
      </c>
      <c r="E547" s="187">
        <v>1605</v>
      </c>
      <c r="F547" s="187"/>
      <c r="G547" s="195" t="s">
        <v>417</v>
      </c>
      <c r="H547" s="179">
        <v>79.3</v>
      </c>
      <c r="I547" s="179">
        <f t="shared" si="48"/>
        <v>26.277777777777775</v>
      </c>
      <c r="J547" s="187">
        <v>91.3</v>
      </c>
      <c r="K547" s="179">
        <f t="shared" si="45"/>
        <v>32.944444444444443</v>
      </c>
      <c r="L547" s="179">
        <v>9.5</v>
      </c>
      <c r="M547" s="185">
        <v>7.72</v>
      </c>
      <c r="N547" s="185"/>
      <c r="O547" s="175">
        <v>360.1</v>
      </c>
      <c r="P547" s="187"/>
      <c r="Q547" s="199">
        <v>360.9</v>
      </c>
      <c r="R547" s="187" t="s">
        <v>493</v>
      </c>
      <c r="S547" s="199"/>
      <c r="T547" s="200"/>
      <c r="U547" s="179">
        <v>73.900000000000006</v>
      </c>
    </row>
    <row r="548" spans="1:21" x14ac:dyDescent="0.25">
      <c r="A548" s="195">
        <v>42947</v>
      </c>
      <c r="B548" s="198">
        <v>1207</v>
      </c>
      <c r="C548" s="121">
        <f t="shared" si="49"/>
        <v>212</v>
      </c>
      <c r="D548" s="202" t="s">
        <v>488</v>
      </c>
      <c r="E548" s="187">
        <v>1605</v>
      </c>
      <c r="F548" s="187"/>
      <c r="G548" s="195" t="s">
        <v>418</v>
      </c>
      <c r="H548" s="179">
        <v>80.099999999999994</v>
      </c>
      <c r="I548" s="179">
        <f t="shared" si="48"/>
        <v>26.722222222222218</v>
      </c>
      <c r="J548" s="187">
        <v>91.1</v>
      </c>
      <c r="K548" s="179">
        <f t="shared" si="45"/>
        <v>32.833333333333329</v>
      </c>
      <c r="L548" s="179">
        <v>7.1</v>
      </c>
      <c r="M548" s="185">
        <v>7.72</v>
      </c>
      <c r="N548" s="185"/>
      <c r="O548" s="175">
        <v>364</v>
      </c>
      <c r="P548" s="187"/>
      <c r="Q548" s="179">
        <v>217.8</v>
      </c>
      <c r="R548" s="187" t="s">
        <v>493</v>
      </c>
      <c r="S548" s="179"/>
      <c r="T548" s="200"/>
      <c r="U548" s="179">
        <v>74.099999999999994</v>
      </c>
    </row>
    <row r="549" spans="1:21" x14ac:dyDescent="0.25">
      <c r="A549" s="195">
        <v>42947</v>
      </c>
      <c r="B549" s="198">
        <v>1330</v>
      </c>
      <c r="C549" s="121">
        <f t="shared" si="49"/>
        <v>212</v>
      </c>
      <c r="D549" s="202" t="s">
        <v>489</v>
      </c>
      <c r="E549" s="187">
        <v>1605</v>
      </c>
      <c r="F549" s="187"/>
      <c r="G549" s="195" t="s">
        <v>343</v>
      </c>
      <c r="H549" s="179">
        <v>81.7</v>
      </c>
      <c r="I549" s="179">
        <f t="shared" si="48"/>
        <v>27.611111111111111</v>
      </c>
      <c r="J549" s="187">
        <v>94.7</v>
      </c>
      <c r="K549" s="179">
        <f t="shared" si="45"/>
        <v>34.833333333333336</v>
      </c>
      <c r="L549" s="179">
        <v>9.1999999999999993</v>
      </c>
      <c r="M549" s="185">
        <v>7.64</v>
      </c>
      <c r="N549" s="185"/>
      <c r="O549" s="175">
        <v>386.1</v>
      </c>
      <c r="P549" s="187"/>
      <c r="Q549" s="179">
        <v>69.5</v>
      </c>
      <c r="R549" s="187" t="s">
        <v>493</v>
      </c>
      <c r="S549" s="179"/>
      <c r="T549" s="200"/>
      <c r="U549" s="179">
        <f>IF(G549="Otter Island, south fork",49,0)</f>
        <v>49</v>
      </c>
    </row>
    <row r="550" spans="1:21" x14ac:dyDescent="0.25">
      <c r="A550" s="195">
        <v>42947</v>
      </c>
      <c r="B550" s="198">
        <v>1340</v>
      </c>
      <c r="C550" s="121">
        <f t="shared" si="49"/>
        <v>212</v>
      </c>
      <c r="D550" s="202" t="s">
        <v>490</v>
      </c>
      <c r="E550" s="187">
        <v>1605</v>
      </c>
      <c r="F550" s="187"/>
      <c r="G550" s="195" t="s">
        <v>404</v>
      </c>
      <c r="H550" s="179">
        <v>80.8</v>
      </c>
      <c r="I550" s="179">
        <f t="shared" si="48"/>
        <v>27.111111111111107</v>
      </c>
      <c r="J550" s="187">
        <v>94.2</v>
      </c>
      <c r="K550" s="179">
        <f t="shared" si="45"/>
        <v>34.555555555555557</v>
      </c>
      <c r="L550" s="179">
        <v>8.4</v>
      </c>
      <c r="M550" s="185">
        <v>7.8</v>
      </c>
      <c r="N550" s="185"/>
      <c r="O550" s="175">
        <v>374.40000000000003</v>
      </c>
      <c r="P550" s="187"/>
      <c r="Q550" s="179">
        <v>77.599999999999994</v>
      </c>
      <c r="R550" s="187" t="s">
        <v>493</v>
      </c>
      <c r="S550" s="179"/>
      <c r="T550" s="200"/>
      <c r="U550" s="179">
        <f>IF(G550="Otter Island, south fork",49,0)</f>
        <v>0</v>
      </c>
    </row>
    <row r="551" spans="1:21" x14ac:dyDescent="0.25">
      <c r="A551" s="195">
        <v>42947</v>
      </c>
      <c r="B551" s="198">
        <v>1347</v>
      </c>
      <c r="C551" s="121">
        <f t="shared" si="49"/>
        <v>212</v>
      </c>
      <c r="D551" s="202" t="s">
        <v>492</v>
      </c>
      <c r="E551" s="187">
        <v>1605</v>
      </c>
      <c r="F551" s="187"/>
      <c r="G551" s="174" t="s">
        <v>321</v>
      </c>
      <c r="H551" s="179">
        <v>83.1</v>
      </c>
      <c r="I551" s="179">
        <f t="shared" si="48"/>
        <v>28.388888888888886</v>
      </c>
      <c r="J551" s="187">
        <v>94.9</v>
      </c>
      <c r="K551" s="179">
        <f t="shared" si="45"/>
        <v>34.94444444444445</v>
      </c>
      <c r="L551" s="179">
        <v>7.3</v>
      </c>
      <c r="M551" s="185">
        <v>7.83</v>
      </c>
      <c r="N551" s="185"/>
      <c r="O551" s="175">
        <v>379.6</v>
      </c>
      <c r="P551" s="187"/>
      <c r="Q551" s="179">
        <v>48.1</v>
      </c>
      <c r="R551" s="187" t="s">
        <v>493</v>
      </c>
      <c r="S551" s="179"/>
      <c r="T551" s="200"/>
      <c r="U551" s="179">
        <v>49.5</v>
      </c>
    </row>
    <row r="552" spans="1:21" x14ac:dyDescent="0.25">
      <c r="A552" s="195">
        <v>42948</v>
      </c>
      <c r="B552" s="198">
        <v>714</v>
      </c>
      <c r="C552" s="121">
        <f t="shared" si="49"/>
        <v>213</v>
      </c>
      <c r="D552" s="202"/>
      <c r="E552" s="187"/>
      <c r="F552" s="187"/>
      <c r="G552" s="195" t="s">
        <v>343</v>
      </c>
      <c r="H552" s="179">
        <v>76.7</v>
      </c>
      <c r="I552" s="179">
        <f t="shared" si="48"/>
        <v>24.833333333333336</v>
      </c>
      <c r="J552" s="187">
        <v>78.3</v>
      </c>
      <c r="K552" s="179">
        <f t="shared" si="45"/>
        <v>25.722222222222221</v>
      </c>
      <c r="L552" s="179">
        <v>7</v>
      </c>
      <c r="M552" s="185">
        <v>7.76</v>
      </c>
      <c r="N552" s="185"/>
      <c r="O552" s="175">
        <v>334.1</v>
      </c>
      <c r="P552" s="187"/>
      <c r="Q552" s="179"/>
      <c r="R552" s="187" t="s">
        <v>495</v>
      </c>
      <c r="S552" s="179"/>
      <c r="T552" s="200"/>
      <c r="U552" s="179">
        <f t="shared" ref="U552:U562" si="50">IF(G552="Otter Island, south fork",49,0)</f>
        <v>49</v>
      </c>
    </row>
    <row r="553" spans="1:21" x14ac:dyDescent="0.25">
      <c r="A553" s="195">
        <v>42948</v>
      </c>
      <c r="B553" s="198">
        <v>1310</v>
      </c>
      <c r="C553" s="121">
        <f t="shared" si="49"/>
        <v>213</v>
      </c>
      <c r="D553" s="202"/>
      <c r="E553" s="187"/>
      <c r="F553" s="187"/>
      <c r="G553" s="195" t="s">
        <v>343</v>
      </c>
      <c r="H553" s="179">
        <v>84.2</v>
      </c>
      <c r="I553" s="179">
        <f t="shared" si="48"/>
        <v>29</v>
      </c>
      <c r="J553" s="187">
        <v>96.1</v>
      </c>
      <c r="K553" s="179">
        <f t="shared" si="45"/>
        <v>35.611111111111107</v>
      </c>
      <c r="L553" s="179">
        <v>8.5</v>
      </c>
      <c r="M553" s="185">
        <v>7.59</v>
      </c>
      <c r="N553" s="185"/>
      <c r="O553" s="175">
        <v>347.1</v>
      </c>
      <c r="P553" s="187"/>
      <c r="Q553" s="179"/>
      <c r="R553" s="187" t="s">
        <v>496</v>
      </c>
      <c r="S553" s="179"/>
      <c r="T553" s="200"/>
      <c r="U553" s="179">
        <f t="shared" si="50"/>
        <v>49</v>
      </c>
    </row>
    <row r="554" spans="1:21" x14ac:dyDescent="0.25">
      <c r="A554" s="195">
        <v>42949</v>
      </c>
      <c r="B554" s="198">
        <v>808</v>
      </c>
      <c r="C554" s="121">
        <f t="shared" si="49"/>
        <v>214</v>
      </c>
      <c r="D554" s="202" t="s">
        <v>502</v>
      </c>
      <c r="E554" s="187">
        <v>923</v>
      </c>
      <c r="F554" s="187">
        <v>925</v>
      </c>
      <c r="G554" s="195" t="s">
        <v>343</v>
      </c>
      <c r="H554" s="179">
        <v>76.900000000000006</v>
      </c>
      <c r="I554" s="179">
        <f t="shared" si="48"/>
        <v>24.944444444444446</v>
      </c>
      <c r="J554" s="187">
        <v>72.8</v>
      </c>
      <c r="K554" s="179">
        <f t="shared" si="45"/>
        <v>22.666666666666664</v>
      </c>
      <c r="L554" s="179">
        <v>8.1999999999999993</v>
      </c>
      <c r="M554" s="185">
        <v>7.65</v>
      </c>
      <c r="N554" s="185"/>
      <c r="O554" s="175">
        <v>319.8</v>
      </c>
      <c r="P554" s="187"/>
      <c r="Q554" s="199">
        <v>547.5</v>
      </c>
      <c r="R554" s="187" t="s">
        <v>70</v>
      </c>
      <c r="S554" s="199"/>
      <c r="T554" s="200" t="s">
        <v>504</v>
      </c>
      <c r="U554" s="179">
        <f t="shared" si="50"/>
        <v>49</v>
      </c>
    </row>
    <row r="555" spans="1:21" x14ac:dyDescent="0.25">
      <c r="A555" s="195">
        <v>42949</v>
      </c>
      <c r="B555" s="198">
        <v>1300</v>
      </c>
      <c r="C555" s="121">
        <f t="shared" si="49"/>
        <v>214</v>
      </c>
      <c r="D555" s="202"/>
      <c r="E555" s="187"/>
      <c r="F555" s="187"/>
      <c r="G555" s="195" t="s">
        <v>343</v>
      </c>
      <c r="H555" s="179">
        <v>81.7</v>
      </c>
      <c r="I555" s="179">
        <f t="shared" si="48"/>
        <v>27.611111111111111</v>
      </c>
      <c r="J555" s="187">
        <v>91.6</v>
      </c>
      <c r="K555" s="179">
        <f t="shared" si="45"/>
        <v>33.111111111111107</v>
      </c>
      <c r="L555" s="179">
        <v>8.6999999999999993</v>
      </c>
      <c r="M555" s="185">
        <v>7.61</v>
      </c>
      <c r="N555" s="185"/>
      <c r="O555" s="175">
        <v>352.3</v>
      </c>
      <c r="P555" s="187"/>
      <c r="Q555" s="179"/>
      <c r="R555" s="187" t="s">
        <v>501</v>
      </c>
      <c r="S555" s="179"/>
      <c r="T555" s="200"/>
      <c r="U555" s="179">
        <f t="shared" si="50"/>
        <v>49</v>
      </c>
    </row>
    <row r="556" spans="1:21" x14ac:dyDescent="0.25">
      <c r="A556" s="195">
        <v>42950</v>
      </c>
      <c r="B556" s="198">
        <v>655</v>
      </c>
      <c r="C556" s="121">
        <f t="shared" si="49"/>
        <v>215</v>
      </c>
      <c r="D556" s="202"/>
      <c r="E556" s="187"/>
      <c r="F556" s="187"/>
      <c r="G556" s="195" t="s">
        <v>343</v>
      </c>
      <c r="H556" s="179">
        <v>77.2</v>
      </c>
      <c r="I556" s="179">
        <f t="shared" si="48"/>
        <v>25.111111111111111</v>
      </c>
      <c r="J556" s="179">
        <v>74</v>
      </c>
      <c r="K556" s="179">
        <f t="shared" si="45"/>
        <v>23.333333333333332</v>
      </c>
      <c r="L556" s="179">
        <v>8.1</v>
      </c>
      <c r="M556" s="185">
        <v>7.88</v>
      </c>
      <c r="N556" s="185"/>
      <c r="O556" s="175">
        <v>300.3</v>
      </c>
      <c r="P556" s="187"/>
      <c r="Q556" s="179"/>
      <c r="R556" s="187" t="s">
        <v>69</v>
      </c>
      <c r="S556" s="179"/>
      <c r="T556" s="200"/>
      <c r="U556" s="179">
        <f t="shared" si="50"/>
        <v>49</v>
      </c>
    </row>
    <row r="557" spans="1:21" x14ac:dyDescent="0.25">
      <c r="A557" s="195">
        <v>42950</v>
      </c>
      <c r="B557" s="198">
        <v>753</v>
      </c>
      <c r="C557" s="121">
        <f t="shared" si="49"/>
        <v>215</v>
      </c>
      <c r="D557" s="202" t="s">
        <v>503</v>
      </c>
      <c r="E557" s="187">
        <v>807</v>
      </c>
      <c r="F557" s="187">
        <v>807</v>
      </c>
      <c r="G557" s="195" t="s">
        <v>343</v>
      </c>
      <c r="H557" s="179">
        <v>78.3</v>
      </c>
      <c r="I557" s="179">
        <f t="shared" si="48"/>
        <v>25.722222222222221</v>
      </c>
      <c r="J557" s="179">
        <v>77.2</v>
      </c>
      <c r="K557" s="179">
        <f t="shared" si="45"/>
        <v>25.111111111111111</v>
      </c>
      <c r="L557" s="179">
        <v>7.8</v>
      </c>
      <c r="M557" s="185">
        <v>7.87</v>
      </c>
      <c r="N557" s="185"/>
      <c r="O557" s="175">
        <v>353.6</v>
      </c>
      <c r="P557" s="187"/>
      <c r="Q557" s="179">
        <v>117.8</v>
      </c>
      <c r="R557" s="187" t="s">
        <v>69</v>
      </c>
      <c r="S557" s="179"/>
      <c r="T557" s="200"/>
      <c r="U557" s="179">
        <f t="shared" si="50"/>
        <v>49</v>
      </c>
    </row>
    <row r="558" spans="1:21" x14ac:dyDescent="0.25">
      <c r="A558" s="195">
        <v>42950</v>
      </c>
      <c r="B558" s="198">
        <v>1206</v>
      </c>
      <c r="C558" s="121">
        <f t="shared" si="49"/>
        <v>215</v>
      </c>
      <c r="D558" s="202"/>
      <c r="E558" s="187"/>
      <c r="F558" s="187"/>
      <c r="G558" s="195" t="s">
        <v>343</v>
      </c>
      <c r="H558" s="179">
        <v>82.5</v>
      </c>
      <c r="I558" s="179">
        <f t="shared" si="48"/>
        <v>28.055555555555554</v>
      </c>
      <c r="J558" s="179">
        <v>91.4</v>
      </c>
      <c r="K558" s="179">
        <f t="shared" si="45"/>
        <v>33</v>
      </c>
      <c r="L558" s="179">
        <v>8.9</v>
      </c>
      <c r="M558" s="185">
        <v>7.73</v>
      </c>
      <c r="N558" s="185"/>
      <c r="O558" s="175">
        <v>334.1</v>
      </c>
      <c r="P558" s="187"/>
      <c r="Q558" s="179"/>
      <c r="R558" s="187" t="s">
        <v>379</v>
      </c>
      <c r="S558" s="179"/>
      <c r="T558" s="200"/>
      <c r="U558" s="179">
        <f t="shared" si="50"/>
        <v>49</v>
      </c>
    </row>
    <row r="559" spans="1:21" x14ac:dyDescent="0.25">
      <c r="A559" s="195">
        <v>42950</v>
      </c>
      <c r="B559" s="198">
        <v>1628</v>
      </c>
      <c r="C559" s="121">
        <f t="shared" si="49"/>
        <v>215</v>
      </c>
      <c r="D559" s="202"/>
      <c r="E559" s="187"/>
      <c r="F559" s="187"/>
      <c r="G559" s="195" t="s">
        <v>343</v>
      </c>
      <c r="H559" s="179">
        <v>81.5</v>
      </c>
      <c r="I559" s="179">
        <f t="shared" si="48"/>
        <v>27.5</v>
      </c>
      <c r="J559" s="179">
        <v>92.4</v>
      </c>
      <c r="K559" s="179">
        <f t="shared" si="45"/>
        <v>33.555555555555557</v>
      </c>
      <c r="L559" s="179">
        <v>7.6</v>
      </c>
      <c r="M559" s="185">
        <v>7.66</v>
      </c>
      <c r="N559" s="185"/>
      <c r="O559" s="175">
        <v>341.90000000000003</v>
      </c>
      <c r="R559" s="187" t="s">
        <v>612</v>
      </c>
      <c r="T559" s="200"/>
      <c r="U559" s="179">
        <f t="shared" si="50"/>
        <v>49</v>
      </c>
    </row>
    <row r="560" spans="1:21" x14ac:dyDescent="0.25">
      <c r="A560" s="195">
        <v>42951</v>
      </c>
      <c r="B560" s="198">
        <v>717</v>
      </c>
      <c r="C560" s="121">
        <f t="shared" si="49"/>
        <v>216</v>
      </c>
      <c r="D560" s="202" t="s">
        <v>506</v>
      </c>
      <c r="E560" s="187">
        <v>807</v>
      </c>
      <c r="F560" s="187">
        <v>1201</v>
      </c>
      <c r="G560" s="195" t="s">
        <v>343</v>
      </c>
      <c r="H560" s="179">
        <v>77</v>
      </c>
      <c r="I560" s="179">
        <f t="shared" si="48"/>
        <v>25</v>
      </c>
      <c r="J560" s="179">
        <v>75.099999999999994</v>
      </c>
      <c r="K560" s="179">
        <f t="shared" si="45"/>
        <v>23.944444444444439</v>
      </c>
      <c r="L560" s="179">
        <v>7.2</v>
      </c>
      <c r="M560" s="185">
        <v>7.85</v>
      </c>
      <c r="N560" s="185"/>
      <c r="O560" s="175">
        <v>354.90000000000003</v>
      </c>
      <c r="P560" s="187"/>
      <c r="Q560" s="179">
        <v>114.5</v>
      </c>
      <c r="R560" s="187" t="s">
        <v>505</v>
      </c>
      <c r="S560" s="179"/>
      <c r="T560" s="200"/>
      <c r="U560" s="179">
        <f t="shared" si="50"/>
        <v>49</v>
      </c>
    </row>
    <row r="561" spans="1:21" x14ac:dyDescent="0.25">
      <c r="A561" s="195">
        <v>42951</v>
      </c>
      <c r="B561" s="198">
        <v>1441</v>
      </c>
      <c r="C561" s="121">
        <f t="shared" si="49"/>
        <v>216</v>
      </c>
      <c r="D561" s="202"/>
      <c r="E561" s="187"/>
      <c r="F561" s="187"/>
      <c r="G561" s="195" t="s">
        <v>343</v>
      </c>
      <c r="H561" s="179">
        <v>83.3</v>
      </c>
      <c r="I561" s="179">
        <f t="shared" si="48"/>
        <v>28.499999999999996</v>
      </c>
      <c r="J561" s="179">
        <v>94.9</v>
      </c>
      <c r="K561" s="179">
        <f t="shared" si="45"/>
        <v>34.94444444444445</v>
      </c>
      <c r="L561" s="179">
        <v>9.1</v>
      </c>
      <c r="M561" s="185">
        <v>7.61</v>
      </c>
      <c r="N561" s="185"/>
      <c r="O561" s="175">
        <v>353.6</v>
      </c>
      <c r="P561" s="187"/>
      <c r="Q561" s="179"/>
      <c r="R561" s="187" t="s">
        <v>507</v>
      </c>
      <c r="S561" s="179"/>
      <c r="T561" s="200"/>
      <c r="U561" s="179">
        <f t="shared" si="50"/>
        <v>49</v>
      </c>
    </row>
    <row r="562" spans="1:21" x14ac:dyDescent="0.25">
      <c r="A562" s="195">
        <v>42952</v>
      </c>
      <c r="B562" s="198">
        <v>656</v>
      </c>
      <c r="C562" s="121">
        <f t="shared" si="49"/>
        <v>217</v>
      </c>
      <c r="D562" s="202" t="s">
        <v>509</v>
      </c>
      <c r="E562" s="187">
        <v>1220</v>
      </c>
      <c r="F562" s="187"/>
      <c r="G562" s="195" t="s">
        <v>343</v>
      </c>
      <c r="H562" s="179">
        <v>69.900000000000006</v>
      </c>
      <c r="I562" s="179">
        <f t="shared" si="48"/>
        <v>21.055555555555557</v>
      </c>
      <c r="J562" s="179">
        <v>67.3</v>
      </c>
      <c r="K562" s="179">
        <f t="shared" si="45"/>
        <v>19.611111111111111</v>
      </c>
      <c r="L562" s="187">
        <v>8.6</v>
      </c>
      <c r="M562" s="185">
        <v>8.0399999999999991</v>
      </c>
      <c r="N562" s="185"/>
      <c r="O562" s="175">
        <v>218.4</v>
      </c>
      <c r="P562" s="187"/>
      <c r="Q562" s="204">
        <v>1203.3</v>
      </c>
      <c r="R562" s="187" t="s">
        <v>463</v>
      </c>
      <c r="S562" s="204"/>
      <c r="T562" s="200" t="s">
        <v>508</v>
      </c>
      <c r="U562" s="179">
        <f t="shared" si="50"/>
        <v>49</v>
      </c>
    </row>
    <row r="563" spans="1:21" x14ac:dyDescent="0.25">
      <c r="A563" s="195">
        <v>42952</v>
      </c>
      <c r="B563" s="198">
        <v>706</v>
      </c>
      <c r="C563" s="121">
        <f t="shared" si="49"/>
        <v>217</v>
      </c>
      <c r="D563" s="202" t="s">
        <v>510</v>
      </c>
      <c r="E563" s="187">
        <v>1220</v>
      </c>
      <c r="F563" s="187"/>
      <c r="G563" s="195" t="s">
        <v>321</v>
      </c>
      <c r="H563" s="179">
        <v>70.400000000000006</v>
      </c>
      <c r="I563" s="179">
        <f t="shared" si="48"/>
        <v>21.333333333333336</v>
      </c>
      <c r="J563" s="179">
        <v>67.3</v>
      </c>
      <c r="K563" s="179">
        <f t="shared" si="45"/>
        <v>19.611111111111111</v>
      </c>
      <c r="L563" s="187">
        <v>8.6</v>
      </c>
      <c r="M563" s="185">
        <v>7.78</v>
      </c>
      <c r="N563" s="185"/>
      <c r="O563" s="175">
        <v>219.70000000000002</v>
      </c>
      <c r="P563" s="187"/>
      <c r="Q563" s="204">
        <v>1732.9</v>
      </c>
      <c r="R563" s="187" t="s">
        <v>463</v>
      </c>
      <c r="S563" s="204"/>
      <c r="T563" s="200" t="s">
        <v>508</v>
      </c>
      <c r="U563" s="179">
        <v>49.5</v>
      </c>
    </row>
    <row r="564" spans="1:21" x14ac:dyDescent="0.25">
      <c r="A564" s="195">
        <v>42952</v>
      </c>
      <c r="B564" s="198">
        <v>834</v>
      </c>
      <c r="C564" s="121">
        <f t="shared" si="49"/>
        <v>217</v>
      </c>
      <c r="D564" s="202" t="s">
        <v>511</v>
      </c>
      <c r="E564" s="187">
        <v>1220</v>
      </c>
      <c r="F564" s="187"/>
      <c r="G564" s="195" t="s">
        <v>202</v>
      </c>
      <c r="H564" s="179">
        <v>71.7</v>
      </c>
      <c r="I564" s="179">
        <f t="shared" si="48"/>
        <v>22.055555555555557</v>
      </c>
      <c r="J564" s="179">
        <v>71.7</v>
      </c>
      <c r="K564" s="179">
        <f t="shared" si="45"/>
        <v>22.055555555555557</v>
      </c>
      <c r="L564" s="187">
        <v>8.8000000000000007</v>
      </c>
      <c r="M564" s="185">
        <v>7.64</v>
      </c>
      <c r="N564" s="185"/>
      <c r="O564" s="175">
        <v>187.20000000000002</v>
      </c>
      <c r="P564" s="187"/>
      <c r="Q564" s="204">
        <v>1203.3</v>
      </c>
      <c r="R564" s="187" t="s">
        <v>463</v>
      </c>
      <c r="S564" s="204"/>
      <c r="T564" s="200" t="s">
        <v>508</v>
      </c>
      <c r="U564" s="179">
        <v>48.3</v>
      </c>
    </row>
    <row r="565" spans="1:21" x14ac:dyDescent="0.25">
      <c r="A565" s="195">
        <v>42952</v>
      </c>
      <c r="B565" s="198">
        <v>845</v>
      </c>
      <c r="C565" s="121">
        <f t="shared" si="49"/>
        <v>217</v>
      </c>
      <c r="D565" s="202" t="s">
        <v>512</v>
      </c>
      <c r="E565" s="187">
        <v>1220</v>
      </c>
      <c r="F565" s="187"/>
      <c r="G565" s="195" t="s">
        <v>263</v>
      </c>
      <c r="H565" s="179">
        <v>73.400000000000006</v>
      </c>
      <c r="I565" s="179">
        <f t="shared" si="48"/>
        <v>23.000000000000004</v>
      </c>
      <c r="J565" s="179">
        <v>73.400000000000006</v>
      </c>
      <c r="K565" s="179">
        <f t="shared" si="45"/>
        <v>23.000000000000004</v>
      </c>
      <c r="L565" s="179">
        <v>9.8000000000000007</v>
      </c>
      <c r="M565" s="187">
        <v>7.59</v>
      </c>
      <c r="N565" s="187"/>
      <c r="O565" s="175">
        <v>169</v>
      </c>
      <c r="P565" s="187"/>
      <c r="Q565" s="204">
        <v>920.8</v>
      </c>
      <c r="R565" s="187" t="s">
        <v>463</v>
      </c>
      <c r="S565" s="204"/>
      <c r="T565" s="200" t="s">
        <v>508</v>
      </c>
      <c r="U565" s="179">
        <v>47.9</v>
      </c>
    </row>
    <row r="566" spans="1:21" x14ac:dyDescent="0.25">
      <c r="A566" s="195">
        <v>42952</v>
      </c>
      <c r="B566" s="198">
        <v>858</v>
      </c>
      <c r="C566" s="121">
        <f t="shared" si="49"/>
        <v>217</v>
      </c>
      <c r="D566" s="202" t="s">
        <v>513</v>
      </c>
      <c r="E566" s="187">
        <v>1220</v>
      </c>
      <c r="F566" s="187"/>
      <c r="G566" s="195" t="s">
        <v>523</v>
      </c>
      <c r="H566" s="179">
        <v>75.099999999999994</v>
      </c>
      <c r="I566" s="179">
        <f t="shared" si="48"/>
        <v>23.944444444444439</v>
      </c>
      <c r="J566" s="179">
        <v>75.099999999999994</v>
      </c>
      <c r="K566" s="179">
        <f t="shared" si="45"/>
        <v>23.944444444444439</v>
      </c>
      <c r="L566" s="179">
        <v>8</v>
      </c>
      <c r="M566" s="187">
        <v>7.61</v>
      </c>
      <c r="N566" s="187"/>
      <c r="O566" s="175">
        <v>152.1</v>
      </c>
      <c r="P566" s="187"/>
      <c r="Q566" s="204">
        <v>980.4</v>
      </c>
      <c r="R566" s="187" t="s">
        <v>463</v>
      </c>
      <c r="S566" s="204"/>
      <c r="T566" s="200" t="s">
        <v>508</v>
      </c>
      <c r="U566" s="179">
        <f>IF(G566="Otter Island, south fork",49,0)</f>
        <v>0</v>
      </c>
    </row>
    <row r="567" spans="1:21" x14ac:dyDescent="0.25">
      <c r="A567" s="195">
        <v>42952</v>
      </c>
      <c r="B567" s="198">
        <v>907</v>
      </c>
      <c r="C567" s="121">
        <f t="shared" si="49"/>
        <v>217</v>
      </c>
      <c r="D567" s="202" t="s">
        <v>514</v>
      </c>
      <c r="E567" s="187">
        <v>1220</v>
      </c>
      <c r="F567" s="187"/>
      <c r="G567" s="195" t="s">
        <v>85</v>
      </c>
      <c r="H567" s="179">
        <v>72.900000000000006</v>
      </c>
      <c r="I567" s="179">
        <f t="shared" si="48"/>
        <v>22.722222222222225</v>
      </c>
      <c r="J567" s="179">
        <v>72.900000000000006</v>
      </c>
      <c r="K567" s="179">
        <f t="shared" si="45"/>
        <v>22.722222222222225</v>
      </c>
      <c r="L567" s="179">
        <v>8.6999999999999993</v>
      </c>
      <c r="M567" s="187">
        <v>7.65</v>
      </c>
      <c r="N567" s="187"/>
      <c r="O567" s="175">
        <v>146.9</v>
      </c>
      <c r="P567" s="187"/>
      <c r="Q567" s="204">
        <v>1299.7</v>
      </c>
      <c r="R567" s="187" t="s">
        <v>463</v>
      </c>
      <c r="S567" s="204"/>
      <c r="T567" s="200" t="s">
        <v>508</v>
      </c>
      <c r="U567" s="179">
        <v>47</v>
      </c>
    </row>
    <row r="568" spans="1:21" x14ac:dyDescent="0.25">
      <c r="A568" s="195">
        <v>42952</v>
      </c>
      <c r="B568" s="198">
        <v>920</v>
      </c>
      <c r="C568" s="121">
        <f t="shared" si="49"/>
        <v>217</v>
      </c>
      <c r="D568" s="202" t="s">
        <v>515</v>
      </c>
      <c r="E568" s="187">
        <v>1220</v>
      </c>
      <c r="F568" s="187"/>
      <c r="G568" s="195" t="s">
        <v>179</v>
      </c>
      <c r="H568" s="187">
        <v>74.099999999999994</v>
      </c>
      <c r="I568" s="179">
        <f t="shared" si="48"/>
        <v>23.388888888888886</v>
      </c>
      <c r="J568" s="179">
        <v>74.099999999999994</v>
      </c>
      <c r="K568" s="179">
        <f t="shared" si="45"/>
        <v>23.388888888888886</v>
      </c>
      <c r="L568" s="179">
        <v>7.3</v>
      </c>
      <c r="M568" s="187">
        <v>7.62</v>
      </c>
      <c r="N568" s="187"/>
      <c r="O568" s="175">
        <v>197.6</v>
      </c>
      <c r="P568" s="187"/>
      <c r="Q568" s="204">
        <v>1203.3</v>
      </c>
      <c r="R568" s="187" t="s">
        <v>463</v>
      </c>
      <c r="S568" s="204"/>
      <c r="T568" s="200" t="s">
        <v>508</v>
      </c>
      <c r="U568" s="179">
        <v>46.2</v>
      </c>
    </row>
    <row r="569" spans="1:21" x14ac:dyDescent="0.25">
      <c r="A569" s="195">
        <v>42952</v>
      </c>
      <c r="B569" s="198">
        <v>942</v>
      </c>
      <c r="C569" s="121">
        <f t="shared" si="49"/>
        <v>217</v>
      </c>
      <c r="D569" s="202" t="s">
        <v>516</v>
      </c>
      <c r="E569" s="187">
        <v>1220</v>
      </c>
      <c r="F569" s="187"/>
      <c r="G569" s="195" t="s">
        <v>200</v>
      </c>
      <c r="H569" s="187">
        <v>76.3</v>
      </c>
      <c r="I569" s="179">
        <f t="shared" si="48"/>
        <v>24.611111111111107</v>
      </c>
      <c r="J569" s="179">
        <v>76.3</v>
      </c>
      <c r="K569" s="179">
        <f t="shared" si="45"/>
        <v>24.611111111111107</v>
      </c>
      <c r="L569" s="179">
        <v>8.9</v>
      </c>
      <c r="M569" s="187">
        <v>7.65</v>
      </c>
      <c r="N569" s="187"/>
      <c r="O569" s="175">
        <v>209.3</v>
      </c>
      <c r="P569" s="187"/>
      <c r="Q569" s="204">
        <v>517.20000000000005</v>
      </c>
      <c r="R569" s="187" t="s">
        <v>463</v>
      </c>
      <c r="S569" s="204"/>
      <c r="T569" s="200" t="s">
        <v>508</v>
      </c>
      <c r="U569" s="179">
        <v>44</v>
      </c>
    </row>
    <row r="570" spans="1:21" x14ac:dyDescent="0.25">
      <c r="A570" s="195">
        <v>42952</v>
      </c>
      <c r="B570" s="198">
        <v>1005</v>
      </c>
      <c r="C570" s="121">
        <f t="shared" si="49"/>
        <v>217</v>
      </c>
      <c r="D570" s="202" t="s">
        <v>517</v>
      </c>
      <c r="E570" s="187">
        <v>1220</v>
      </c>
      <c r="F570" s="187"/>
      <c r="G570" s="195" t="s">
        <v>225</v>
      </c>
      <c r="H570" s="187">
        <v>76.2</v>
      </c>
      <c r="I570" s="179">
        <f t="shared" si="48"/>
        <v>24.555555555555557</v>
      </c>
      <c r="J570" s="179">
        <v>76.2</v>
      </c>
      <c r="K570" s="179">
        <f t="shared" si="45"/>
        <v>24.555555555555557</v>
      </c>
      <c r="L570" s="179">
        <v>8.6999999999999993</v>
      </c>
      <c r="M570" s="187">
        <v>7.64</v>
      </c>
      <c r="N570" s="187"/>
      <c r="O570" s="175">
        <v>351</v>
      </c>
      <c r="P570" s="187"/>
      <c r="Q570" s="205">
        <v>160.69999999999999</v>
      </c>
      <c r="R570" s="187" t="s">
        <v>463</v>
      </c>
      <c r="S570" s="205"/>
      <c r="T570" s="200" t="s">
        <v>508</v>
      </c>
      <c r="U570" s="179">
        <v>41.6</v>
      </c>
    </row>
    <row r="571" spans="1:21" x14ac:dyDescent="0.25">
      <c r="A571" s="195">
        <v>42952</v>
      </c>
      <c r="B571" s="198">
        <v>1054</v>
      </c>
      <c r="C571" s="121">
        <f t="shared" si="49"/>
        <v>217</v>
      </c>
      <c r="D571" s="202" t="s">
        <v>518</v>
      </c>
      <c r="E571" s="187">
        <v>1220</v>
      </c>
      <c r="F571" s="187"/>
      <c r="G571" s="195" t="s">
        <v>274</v>
      </c>
      <c r="H571" s="187">
        <v>75.900000000000006</v>
      </c>
      <c r="I571" s="179">
        <f t="shared" si="48"/>
        <v>24.388888888888893</v>
      </c>
      <c r="J571" s="179">
        <v>75.900000000000006</v>
      </c>
      <c r="K571" s="179">
        <f t="shared" ref="K571:K614" si="51">CONVERT(J571,"F","C")</f>
        <v>24.388888888888893</v>
      </c>
      <c r="L571" s="179">
        <v>8.5</v>
      </c>
      <c r="M571" s="187">
        <v>7.64</v>
      </c>
      <c r="N571" s="187"/>
      <c r="O571" s="175">
        <v>234</v>
      </c>
      <c r="P571" s="187"/>
      <c r="Q571" s="204">
        <v>1732.9</v>
      </c>
      <c r="R571" s="187" t="s">
        <v>463</v>
      </c>
      <c r="S571" s="204"/>
      <c r="T571" s="200" t="s">
        <v>508</v>
      </c>
      <c r="U571" s="179">
        <v>54.4</v>
      </c>
    </row>
    <row r="572" spans="1:21" x14ac:dyDescent="0.25">
      <c r="A572" s="195">
        <v>42952</v>
      </c>
      <c r="B572" s="198">
        <v>1112</v>
      </c>
      <c r="C572" s="121">
        <f t="shared" si="49"/>
        <v>217</v>
      </c>
      <c r="D572" s="202" t="s">
        <v>519</v>
      </c>
      <c r="E572" s="187">
        <v>1220</v>
      </c>
      <c r="F572" s="187"/>
      <c r="G572" s="195" t="s">
        <v>494</v>
      </c>
      <c r="H572" s="187">
        <v>75.900000000000006</v>
      </c>
      <c r="I572" s="179">
        <f t="shared" si="48"/>
        <v>24.388888888888893</v>
      </c>
      <c r="J572" s="179">
        <v>75.900000000000006</v>
      </c>
      <c r="K572" s="179">
        <f t="shared" si="51"/>
        <v>24.388888888888893</v>
      </c>
      <c r="L572" s="179">
        <v>7.8</v>
      </c>
      <c r="M572" s="187">
        <v>7.66</v>
      </c>
      <c r="N572" s="187"/>
      <c r="O572" s="175">
        <v>234</v>
      </c>
      <c r="P572" s="187"/>
      <c r="Q572" s="204">
        <v>1732.9</v>
      </c>
      <c r="R572" s="187" t="s">
        <v>463</v>
      </c>
      <c r="S572" s="204"/>
      <c r="T572" s="200" t="s">
        <v>508</v>
      </c>
      <c r="U572" s="179">
        <v>54.6</v>
      </c>
    </row>
    <row r="573" spans="1:21" x14ac:dyDescent="0.25">
      <c r="A573" s="195">
        <v>42952</v>
      </c>
      <c r="B573" s="198">
        <v>1120</v>
      </c>
      <c r="C573" s="121">
        <f t="shared" si="49"/>
        <v>217</v>
      </c>
      <c r="D573" s="202" t="s">
        <v>520</v>
      </c>
      <c r="E573" s="187">
        <v>1220</v>
      </c>
      <c r="F573" s="187"/>
      <c r="G573" s="195" t="s">
        <v>284</v>
      </c>
      <c r="H573" s="187">
        <v>75.900000000000006</v>
      </c>
      <c r="I573" s="179">
        <f t="shared" si="48"/>
        <v>24.388888888888893</v>
      </c>
      <c r="J573" s="179">
        <v>75.900000000000006</v>
      </c>
      <c r="K573" s="179">
        <f t="shared" si="51"/>
        <v>24.388888888888893</v>
      </c>
      <c r="L573" s="179">
        <v>7.8</v>
      </c>
      <c r="M573" s="187">
        <v>7.41</v>
      </c>
      <c r="N573" s="187"/>
      <c r="O573" s="175">
        <v>236.6</v>
      </c>
      <c r="P573" s="187"/>
      <c r="Q573" s="204">
        <v>2419.6</v>
      </c>
      <c r="R573" s="187" t="s">
        <v>463</v>
      </c>
      <c r="S573" s="204"/>
      <c r="T573" s="200" t="s">
        <v>508</v>
      </c>
      <c r="U573" s="179">
        <v>54.8</v>
      </c>
    </row>
    <row r="574" spans="1:21" x14ac:dyDescent="0.25">
      <c r="A574" s="195">
        <v>42952</v>
      </c>
      <c r="B574" s="198">
        <v>1133</v>
      </c>
      <c r="C574" s="121">
        <f t="shared" si="49"/>
        <v>217</v>
      </c>
      <c r="D574" s="202" t="s">
        <v>521</v>
      </c>
      <c r="E574" s="187">
        <v>1220</v>
      </c>
      <c r="F574" s="187"/>
      <c r="G574" s="195" t="s">
        <v>285</v>
      </c>
      <c r="H574" s="187">
        <v>76.5</v>
      </c>
      <c r="I574" s="179">
        <f t="shared" si="48"/>
        <v>24.722222222222221</v>
      </c>
      <c r="J574" s="179">
        <v>76.5</v>
      </c>
      <c r="K574" s="179">
        <f t="shared" si="51"/>
        <v>24.722222222222221</v>
      </c>
      <c r="L574" s="179">
        <v>8.6999999999999993</v>
      </c>
      <c r="M574" s="187">
        <v>7.51</v>
      </c>
      <c r="N574" s="187"/>
      <c r="O574" s="175">
        <v>234</v>
      </c>
      <c r="P574" s="187"/>
      <c r="Q574" s="204">
        <v>1413.6</v>
      </c>
      <c r="R574" s="187" t="s">
        <v>463</v>
      </c>
      <c r="S574" s="204"/>
      <c r="T574" s="200"/>
      <c r="U574" s="179">
        <v>54.9</v>
      </c>
    </row>
    <row r="575" spans="1:21" x14ac:dyDescent="0.25">
      <c r="A575" s="195">
        <v>42952</v>
      </c>
      <c r="B575" s="198">
        <v>1215</v>
      </c>
      <c r="C575" s="121">
        <f t="shared" si="49"/>
        <v>217</v>
      </c>
      <c r="D575" s="202" t="s">
        <v>522</v>
      </c>
      <c r="E575" s="187">
        <v>1220</v>
      </c>
      <c r="F575" s="187"/>
      <c r="G575" s="153" t="s">
        <v>458</v>
      </c>
      <c r="J575" s="179"/>
      <c r="K575" s="179"/>
      <c r="O575" s="175">
        <v>0</v>
      </c>
      <c r="Q575" s="179">
        <v>0</v>
      </c>
      <c r="R575" s="187"/>
      <c r="S575" s="179"/>
      <c r="T575" s="200" t="s">
        <v>524</v>
      </c>
      <c r="U575" s="179">
        <f>IF(G575="Otter Island, south fork",49,0)</f>
        <v>0</v>
      </c>
    </row>
    <row r="576" spans="1:21" x14ac:dyDescent="0.25">
      <c r="A576" s="195">
        <v>42952</v>
      </c>
      <c r="B576" s="198">
        <v>1808</v>
      </c>
      <c r="C576" s="121">
        <f t="shared" si="49"/>
        <v>217</v>
      </c>
      <c r="D576" s="202"/>
      <c r="E576" s="187"/>
      <c r="F576" s="187"/>
      <c r="G576" s="195" t="s">
        <v>343</v>
      </c>
      <c r="H576" s="187">
        <v>76.5</v>
      </c>
      <c r="I576" s="179">
        <f t="shared" ref="I576:I604" si="52">CONVERT(H576,"F","C")</f>
        <v>24.722222222222221</v>
      </c>
      <c r="J576" s="179">
        <v>76.5</v>
      </c>
      <c r="K576" s="179">
        <f t="shared" si="51"/>
        <v>24.722222222222221</v>
      </c>
      <c r="L576" s="179">
        <v>7.7</v>
      </c>
      <c r="M576" s="185">
        <v>7.5</v>
      </c>
      <c r="N576" s="185"/>
      <c r="O576" s="175">
        <v>237.9</v>
      </c>
      <c r="P576" s="187"/>
      <c r="Q576" s="179"/>
      <c r="R576" s="187" t="s">
        <v>229</v>
      </c>
      <c r="S576" s="179"/>
      <c r="T576" s="200"/>
      <c r="U576" s="179">
        <f>IF(G576="Otter Island, south fork",49,0)</f>
        <v>49</v>
      </c>
    </row>
    <row r="577" spans="1:21" x14ac:dyDescent="0.25">
      <c r="A577" s="195">
        <v>42953</v>
      </c>
      <c r="B577" s="198">
        <v>725</v>
      </c>
      <c r="C577" s="121">
        <f t="shared" si="49"/>
        <v>218</v>
      </c>
      <c r="D577" s="202" t="s">
        <v>525</v>
      </c>
      <c r="E577" s="187">
        <v>1456</v>
      </c>
      <c r="F577" s="187">
        <v>1650</v>
      </c>
      <c r="G577" s="195" t="s">
        <v>343</v>
      </c>
      <c r="H577" s="187">
        <v>73.5</v>
      </c>
      <c r="I577" s="179">
        <f t="shared" si="52"/>
        <v>23.055555555555554</v>
      </c>
      <c r="J577" s="179">
        <v>72</v>
      </c>
      <c r="K577" s="179">
        <f t="shared" si="51"/>
        <v>22.222222222222221</v>
      </c>
      <c r="L577" s="179">
        <v>7.6</v>
      </c>
      <c r="M577" s="185">
        <v>7.44</v>
      </c>
      <c r="N577" s="185"/>
      <c r="O577" s="175">
        <v>347.1</v>
      </c>
      <c r="P577" s="187"/>
      <c r="Q577" s="205">
        <v>178.5</v>
      </c>
      <c r="R577" s="187" t="s">
        <v>69</v>
      </c>
      <c r="S577" s="205"/>
      <c r="T577" s="200" t="s">
        <v>536</v>
      </c>
      <c r="U577" s="179">
        <f>IF(G577="Otter Island, south fork",49,0)</f>
        <v>49</v>
      </c>
    </row>
    <row r="578" spans="1:21" x14ac:dyDescent="0.25">
      <c r="A578" s="195">
        <v>42953</v>
      </c>
      <c r="B578" s="198">
        <v>1058</v>
      </c>
      <c r="C578" s="121">
        <f t="shared" si="49"/>
        <v>218</v>
      </c>
      <c r="D578" s="202" t="s">
        <v>527</v>
      </c>
      <c r="E578" s="187">
        <v>1456</v>
      </c>
      <c r="F578" s="187">
        <v>1650</v>
      </c>
      <c r="G578" s="195" t="s">
        <v>24</v>
      </c>
      <c r="H578" s="187">
        <v>75.7</v>
      </c>
      <c r="I578" s="179">
        <f t="shared" si="52"/>
        <v>24.277777777777779</v>
      </c>
      <c r="J578" s="179">
        <v>83.8</v>
      </c>
      <c r="K578" s="179">
        <f t="shared" si="51"/>
        <v>28.777777777777775</v>
      </c>
      <c r="L578" s="179">
        <v>6.5</v>
      </c>
      <c r="M578" s="185">
        <v>7.3</v>
      </c>
      <c r="N578" s="185"/>
      <c r="O578" s="175">
        <v>308.10000000000002</v>
      </c>
      <c r="P578" s="187"/>
      <c r="Q578" s="204">
        <v>435.2</v>
      </c>
      <c r="R578" s="187" t="s">
        <v>229</v>
      </c>
      <c r="S578" s="204"/>
      <c r="T578" s="200"/>
      <c r="U578" s="179">
        <v>59.3</v>
      </c>
    </row>
    <row r="579" spans="1:21" x14ac:dyDescent="0.25">
      <c r="A579" s="195">
        <v>42953</v>
      </c>
      <c r="B579" s="198">
        <v>1122</v>
      </c>
      <c r="C579" s="121">
        <f t="shared" si="49"/>
        <v>218</v>
      </c>
      <c r="D579" s="202" t="s">
        <v>528</v>
      </c>
      <c r="E579" s="187">
        <v>1456</v>
      </c>
      <c r="F579" s="187">
        <v>1650</v>
      </c>
      <c r="G579" s="195" t="s">
        <v>320</v>
      </c>
      <c r="H579" s="187">
        <v>77.099999999999994</v>
      </c>
      <c r="I579" s="179">
        <f t="shared" si="52"/>
        <v>25.05555555555555</v>
      </c>
      <c r="J579" s="179">
        <v>85.4</v>
      </c>
      <c r="K579" s="179">
        <f t="shared" si="51"/>
        <v>29.666666666666668</v>
      </c>
      <c r="L579" s="179">
        <v>8.5</v>
      </c>
      <c r="M579" s="185">
        <v>7.49</v>
      </c>
      <c r="N579" s="185"/>
      <c r="O579" s="175">
        <v>301.60000000000002</v>
      </c>
      <c r="P579" s="187"/>
      <c r="Q579" s="204">
        <v>344.1</v>
      </c>
      <c r="R579" s="187" t="s">
        <v>229</v>
      </c>
      <c r="S579" s="204"/>
      <c r="T579" s="200"/>
      <c r="U579" s="179">
        <v>61.8</v>
      </c>
    </row>
    <row r="580" spans="1:21" x14ac:dyDescent="0.25">
      <c r="A580" s="195">
        <v>42953</v>
      </c>
      <c r="B580" s="198">
        <v>1132</v>
      </c>
      <c r="C580" s="121">
        <f t="shared" si="49"/>
        <v>218</v>
      </c>
      <c r="D580" s="202" t="s">
        <v>529</v>
      </c>
      <c r="E580" s="187">
        <v>1456</v>
      </c>
      <c r="F580" s="187">
        <v>1650</v>
      </c>
      <c r="G580" s="195" t="s">
        <v>22</v>
      </c>
      <c r="H580" s="187">
        <v>77.2</v>
      </c>
      <c r="I580" s="179">
        <f t="shared" si="52"/>
        <v>25.111111111111111</v>
      </c>
      <c r="J580" s="179">
        <v>85.8</v>
      </c>
      <c r="K580" s="179">
        <f t="shared" si="51"/>
        <v>29.888888888888886</v>
      </c>
      <c r="L580" s="203">
        <v>6.1</v>
      </c>
      <c r="M580" s="185">
        <v>7.52</v>
      </c>
      <c r="N580" s="185"/>
      <c r="O580" s="175">
        <v>414.7</v>
      </c>
      <c r="P580" s="187"/>
      <c r="Q580" s="204">
        <v>1732.9</v>
      </c>
      <c r="R580" s="187" t="s">
        <v>229</v>
      </c>
      <c r="S580" s="204"/>
      <c r="T580" s="200" t="s">
        <v>538</v>
      </c>
      <c r="U580" s="179">
        <v>61.85</v>
      </c>
    </row>
    <row r="581" spans="1:21" x14ac:dyDescent="0.25">
      <c r="A581" s="195">
        <v>42953</v>
      </c>
      <c r="B581" s="198">
        <v>1132</v>
      </c>
      <c r="C581" s="121">
        <f t="shared" si="49"/>
        <v>218</v>
      </c>
      <c r="D581" s="202" t="s">
        <v>530</v>
      </c>
      <c r="E581" s="187">
        <v>1456</v>
      </c>
      <c r="F581" s="187">
        <v>1650</v>
      </c>
      <c r="G581" s="195" t="s">
        <v>22</v>
      </c>
      <c r="H581" s="187">
        <v>77.2</v>
      </c>
      <c r="I581" s="179">
        <f t="shared" si="52"/>
        <v>25.111111111111111</v>
      </c>
      <c r="J581" s="179">
        <v>85.8</v>
      </c>
      <c r="K581" s="179">
        <f t="shared" si="51"/>
        <v>29.888888888888886</v>
      </c>
      <c r="L581" s="203">
        <v>6.1</v>
      </c>
      <c r="M581" s="185">
        <v>7.52</v>
      </c>
      <c r="N581" s="185"/>
      <c r="O581" s="175">
        <v>414.7</v>
      </c>
      <c r="P581" s="187"/>
      <c r="Q581" s="204">
        <v>2419.6</v>
      </c>
      <c r="R581" s="187" t="s">
        <v>229</v>
      </c>
      <c r="S581" s="204"/>
      <c r="T581" s="200" t="s">
        <v>539</v>
      </c>
      <c r="U581" s="179">
        <v>61.85</v>
      </c>
    </row>
    <row r="582" spans="1:21" x14ac:dyDescent="0.25">
      <c r="A582" s="195">
        <v>42953</v>
      </c>
      <c r="B582" s="198">
        <v>1148</v>
      </c>
      <c r="C582" s="121">
        <f t="shared" si="49"/>
        <v>218</v>
      </c>
      <c r="D582" s="202" t="s">
        <v>531</v>
      </c>
      <c r="E582" s="187">
        <v>1456</v>
      </c>
      <c r="F582" s="187">
        <v>1650</v>
      </c>
      <c r="G582" s="195" t="s">
        <v>23</v>
      </c>
      <c r="H582" s="187">
        <v>77.5</v>
      </c>
      <c r="I582" s="179">
        <f t="shared" si="52"/>
        <v>25.277777777777779</v>
      </c>
      <c r="J582" s="179">
        <v>86.6</v>
      </c>
      <c r="K582" s="179">
        <f t="shared" si="51"/>
        <v>30.333333333333329</v>
      </c>
      <c r="L582" s="179">
        <v>8</v>
      </c>
      <c r="M582" s="185">
        <v>7.51</v>
      </c>
      <c r="N582" s="185"/>
      <c r="O582" s="175">
        <v>271.7</v>
      </c>
      <c r="P582" s="187"/>
      <c r="Q582" s="204">
        <v>1119.9000000000001</v>
      </c>
      <c r="R582" s="187" t="s">
        <v>229</v>
      </c>
      <c r="S582" s="204"/>
      <c r="T582" s="200"/>
      <c r="U582" s="179">
        <v>62.2</v>
      </c>
    </row>
    <row r="583" spans="1:21" x14ac:dyDescent="0.25">
      <c r="A583" s="195">
        <v>42953</v>
      </c>
      <c r="B583" s="198">
        <v>1226</v>
      </c>
      <c r="C583" s="121">
        <f t="shared" si="49"/>
        <v>218</v>
      </c>
      <c r="D583" s="202" t="s">
        <v>532</v>
      </c>
      <c r="E583" s="187">
        <v>1456</v>
      </c>
      <c r="F583" s="187">
        <v>1650</v>
      </c>
      <c r="G583" s="195" t="s">
        <v>491</v>
      </c>
      <c r="H583" s="187">
        <v>78.8</v>
      </c>
      <c r="I583" s="179">
        <f t="shared" si="52"/>
        <v>25.999999999999996</v>
      </c>
      <c r="J583" s="179">
        <v>88.8</v>
      </c>
      <c r="K583" s="179">
        <f t="shared" si="51"/>
        <v>31.555555555555554</v>
      </c>
      <c r="L583" s="203">
        <v>6.1</v>
      </c>
      <c r="M583" s="185">
        <v>7.42</v>
      </c>
      <c r="N583" s="185"/>
      <c r="O583" s="175">
        <v>256.10000000000002</v>
      </c>
      <c r="P583" s="187"/>
      <c r="Q583" s="204">
        <v>1553.1</v>
      </c>
      <c r="R583" s="187" t="s">
        <v>229</v>
      </c>
      <c r="S583" s="204"/>
      <c r="T583" s="200"/>
      <c r="U583" s="179">
        <v>71.8</v>
      </c>
    </row>
    <row r="584" spans="1:21" x14ac:dyDescent="0.25">
      <c r="A584" s="195">
        <v>42953</v>
      </c>
      <c r="B584" s="198">
        <v>1247</v>
      </c>
      <c r="C584" s="121">
        <f t="shared" si="49"/>
        <v>218</v>
      </c>
      <c r="D584" s="202" t="s">
        <v>533</v>
      </c>
      <c r="E584" s="187">
        <v>1456</v>
      </c>
      <c r="F584" s="187">
        <v>1650</v>
      </c>
      <c r="G584" s="195" t="s">
        <v>417</v>
      </c>
      <c r="H584" s="187">
        <v>79.099999999999994</v>
      </c>
      <c r="I584" s="179">
        <f t="shared" si="52"/>
        <v>26.166666666666664</v>
      </c>
      <c r="J584" s="179">
        <v>89.1</v>
      </c>
      <c r="K584" s="179">
        <f t="shared" si="51"/>
        <v>31.722222222222218</v>
      </c>
      <c r="L584" s="179">
        <v>8.4</v>
      </c>
      <c r="M584" s="185">
        <v>7.42</v>
      </c>
      <c r="N584" s="185"/>
      <c r="O584" s="175">
        <v>274.3</v>
      </c>
      <c r="P584" s="187"/>
      <c r="Q584" s="204">
        <v>1986.3</v>
      </c>
      <c r="R584" s="187" t="s">
        <v>229</v>
      </c>
      <c r="S584" s="204"/>
      <c r="T584" s="200"/>
      <c r="U584" s="179">
        <v>73.900000000000006</v>
      </c>
    </row>
    <row r="585" spans="1:21" x14ac:dyDescent="0.25">
      <c r="A585" s="195">
        <v>42953</v>
      </c>
      <c r="B585" s="198">
        <v>1256</v>
      </c>
      <c r="C585" s="121">
        <f t="shared" si="49"/>
        <v>218</v>
      </c>
      <c r="D585" s="202" t="s">
        <v>534</v>
      </c>
      <c r="E585" s="187">
        <v>1456</v>
      </c>
      <c r="F585" s="187">
        <v>1650</v>
      </c>
      <c r="G585" s="195" t="s">
        <v>526</v>
      </c>
      <c r="H585" s="187">
        <v>78.7</v>
      </c>
      <c r="I585" s="179">
        <f t="shared" si="52"/>
        <v>25.944444444444446</v>
      </c>
      <c r="J585" s="179">
        <v>89.7</v>
      </c>
      <c r="K585" s="179">
        <f t="shared" si="51"/>
        <v>32.055555555555557</v>
      </c>
      <c r="L585" s="179">
        <v>8</v>
      </c>
      <c r="M585" s="185">
        <v>7.48</v>
      </c>
      <c r="N585" s="185"/>
      <c r="O585" s="175">
        <v>171.6</v>
      </c>
      <c r="P585" s="187"/>
      <c r="Q585" s="204">
        <v>960.6</v>
      </c>
      <c r="R585" s="187" t="s">
        <v>229</v>
      </c>
      <c r="S585" s="204"/>
      <c r="T585" s="200"/>
      <c r="U585" s="179">
        <v>74</v>
      </c>
    </row>
    <row r="586" spans="1:21" x14ac:dyDescent="0.25">
      <c r="A586" s="195">
        <v>42953</v>
      </c>
      <c r="B586" s="198">
        <v>1306</v>
      </c>
      <c r="C586" s="121">
        <f t="shared" si="49"/>
        <v>218</v>
      </c>
      <c r="D586" s="202" t="s">
        <v>535</v>
      </c>
      <c r="E586" s="187">
        <v>1456</v>
      </c>
      <c r="F586" s="187">
        <v>1650</v>
      </c>
      <c r="G586" s="195" t="s">
        <v>418</v>
      </c>
      <c r="H586" s="187">
        <v>80.099999999999994</v>
      </c>
      <c r="I586" s="179">
        <f t="shared" si="52"/>
        <v>26.722222222222218</v>
      </c>
      <c r="J586" s="179">
        <v>89.4</v>
      </c>
      <c r="K586" s="179">
        <f t="shared" si="51"/>
        <v>31.888888888888893</v>
      </c>
      <c r="L586" s="179">
        <v>7.8</v>
      </c>
      <c r="M586" s="185">
        <v>7.42</v>
      </c>
      <c r="N586" s="185"/>
      <c r="O586" s="175">
        <v>248.3</v>
      </c>
      <c r="P586" s="187"/>
      <c r="Q586" s="204">
        <v>2419.6</v>
      </c>
      <c r="R586" s="187" t="s">
        <v>229</v>
      </c>
      <c r="S586" s="204"/>
      <c r="T586" s="200"/>
      <c r="U586" s="179">
        <v>74.099999999999994</v>
      </c>
    </row>
    <row r="587" spans="1:21" x14ac:dyDescent="0.25">
      <c r="A587" s="195">
        <v>42953</v>
      </c>
      <c r="B587" s="198">
        <v>1520</v>
      </c>
      <c r="C587" s="121">
        <f t="shared" si="49"/>
        <v>218</v>
      </c>
      <c r="D587" s="202"/>
      <c r="E587" s="187"/>
      <c r="F587" s="187"/>
      <c r="G587" s="195" t="s">
        <v>343</v>
      </c>
      <c r="H587" s="187">
        <v>79.599999999999994</v>
      </c>
      <c r="I587" s="179">
        <f t="shared" si="52"/>
        <v>26.444444444444439</v>
      </c>
      <c r="J587" s="179">
        <v>91.2</v>
      </c>
      <c r="K587" s="179">
        <f t="shared" si="51"/>
        <v>32.888888888888893</v>
      </c>
      <c r="L587" s="179">
        <v>7.8</v>
      </c>
      <c r="M587" s="185">
        <v>7.69</v>
      </c>
      <c r="N587" s="185"/>
      <c r="O587" s="175">
        <v>388.7</v>
      </c>
      <c r="P587" s="187"/>
      <c r="Q587" s="179"/>
      <c r="R587" s="187" t="s">
        <v>229</v>
      </c>
      <c r="S587" s="179"/>
      <c r="T587" s="200"/>
      <c r="U587" s="179">
        <f t="shared" ref="U587:U599" si="53">IF(G587="Otter Island, south fork",49,0)</f>
        <v>49</v>
      </c>
    </row>
    <row r="588" spans="1:21" x14ac:dyDescent="0.25">
      <c r="A588" s="195">
        <v>42954</v>
      </c>
      <c r="B588" s="198">
        <v>648</v>
      </c>
      <c r="C588" s="121">
        <f t="shared" si="49"/>
        <v>219</v>
      </c>
      <c r="D588" s="202" t="s">
        <v>537</v>
      </c>
      <c r="E588" s="187">
        <v>723</v>
      </c>
      <c r="F588" s="187"/>
      <c r="G588" s="195" t="s">
        <v>343</v>
      </c>
      <c r="H588" s="187">
        <v>73.099999999999994</v>
      </c>
      <c r="I588" s="179">
        <f t="shared" si="52"/>
        <v>22.833333333333329</v>
      </c>
      <c r="J588" s="179">
        <v>67.5</v>
      </c>
      <c r="K588" s="179">
        <f t="shared" si="51"/>
        <v>19.722222222222221</v>
      </c>
      <c r="L588" s="179">
        <v>7.8</v>
      </c>
      <c r="M588" s="185">
        <v>7.68</v>
      </c>
      <c r="N588" s="185"/>
      <c r="O588" s="175">
        <v>391.3</v>
      </c>
      <c r="P588" s="187"/>
      <c r="Q588" s="179"/>
      <c r="R588" s="187" t="s">
        <v>69</v>
      </c>
      <c r="S588" s="179"/>
      <c r="T588" s="200"/>
      <c r="U588" s="179">
        <f t="shared" si="53"/>
        <v>49</v>
      </c>
    </row>
    <row r="589" spans="1:21" x14ac:dyDescent="0.25">
      <c r="A589" s="195">
        <v>42954</v>
      </c>
      <c r="B589" s="198">
        <v>1231</v>
      </c>
      <c r="C589" s="121">
        <f t="shared" si="49"/>
        <v>219</v>
      </c>
      <c r="D589" s="202"/>
      <c r="E589" s="187"/>
      <c r="F589" s="187"/>
      <c r="G589" s="195" t="s">
        <v>343</v>
      </c>
      <c r="H589" s="187">
        <v>81.5</v>
      </c>
      <c r="I589" s="179">
        <f t="shared" si="52"/>
        <v>27.5</v>
      </c>
      <c r="J589" s="179">
        <v>92.5</v>
      </c>
      <c r="K589" s="179">
        <f t="shared" si="51"/>
        <v>33.611111111111107</v>
      </c>
      <c r="L589" s="179">
        <v>8.6</v>
      </c>
      <c r="M589" s="185">
        <v>7.59</v>
      </c>
      <c r="N589" s="185"/>
      <c r="O589" s="175">
        <v>401.7</v>
      </c>
      <c r="P589" s="187"/>
      <c r="Q589" s="179"/>
      <c r="R589" s="187" t="s">
        <v>329</v>
      </c>
      <c r="S589" s="179"/>
      <c r="T589" s="200"/>
      <c r="U589" s="179">
        <f t="shared" si="53"/>
        <v>49</v>
      </c>
    </row>
    <row r="590" spans="1:21" x14ac:dyDescent="0.25">
      <c r="A590" s="195">
        <v>42955</v>
      </c>
      <c r="B590" s="198">
        <v>721</v>
      </c>
      <c r="C590" s="121">
        <f t="shared" si="49"/>
        <v>220</v>
      </c>
      <c r="D590" s="202" t="s">
        <v>541</v>
      </c>
      <c r="E590" s="187">
        <v>759</v>
      </c>
      <c r="F590" s="187">
        <v>730</v>
      </c>
      <c r="G590" s="195" t="s">
        <v>343</v>
      </c>
      <c r="H590" s="187">
        <v>73.2</v>
      </c>
      <c r="I590" s="179">
        <f t="shared" si="52"/>
        <v>22.888888888888889</v>
      </c>
      <c r="J590" s="179">
        <v>67.7</v>
      </c>
      <c r="K590" s="179">
        <f t="shared" si="51"/>
        <v>19.833333333333336</v>
      </c>
      <c r="L590" s="179">
        <v>8.6</v>
      </c>
      <c r="M590" s="185">
        <v>7.91</v>
      </c>
      <c r="N590" s="185"/>
      <c r="O590" s="175">
        <v>384.8</v>
      </c>
      <c r="P590" s="179">
        <v>221</v>
      </c>
      <c r="Q590" s="179">
        <v>50.4</v>
      </c>
      <c r="R590" s="187" t="s">
        <v>69</v>
      </c>
      <c r="S590" s="179"/>
      <c r="T590" s="200" t="s">
        <v>546</v>
      </c>
      <c r="U590" s="179">
        <f t="shared" si="53"/>
        <v>49</v>
      </c>
    </row>
    <row r="591" spans="1:21" x14ac:dyDescent="0.25">
      <c r="A591" s="195">
        <v>42955</v>
      </c>
      <c r="B591" s="198">
        <v>744</v>
      </c>
      <c r="C591" s="121">
        <f t="shared" si="49"/>
        <v>220</v>
      </c>
      <c r="D591" s="202"/>
      <c r="E591" s="187"/>
      <c r="F591" s="187"/>
      <c r="G591" s="195" t="s">
        <v>387</v>
      </c>
      <c r="H591" s="187">
        <v>69.599999999999994</v>
      </c>
      <c r="I591" s="179">
        <f t="shared" si="52"/>
        <v>20.888888888888886</v>
      </c>
      <c r="J591" s="179">
        <v>70.599999999999994</v>
      </c>
      <c r="K591" s="179">
        <f t="shared" si="51"/>
        <v>21.444444444444439</v>
      </c>
      <c r="L591" s="179">
        <v>7.9</v>
      </c>
      <c r="M591" s="185">
        <v>7.67</v>
      </c>
      <c r="N591" s="185"/>
      <c r="O591" s="175">
        <v>496.6</v>
      </c>
      <c r="P591" s="179">
        <v>10</v>
      </c>
      <c r="Q591" s="179"/>
      <c r="R591" s="187" t="s">
        <v>69</v>
      </c>
      <c r="S591" s="179"/>
      <c r="T591" s="200" t="s">
        <v>547</v>
      </c>
      <c r="U591" s="179">
        <f t="shared" si="53"/>
        <v>0</v>
      </c>
    </row>
    <row r="592" spans="1:21" x14ac:dyDescent="0.25">
      <c r="A592" s="174">
        <v>42955</v>
      </c>
      <c r="B592" s="175">
        <v>1154</v>
      </c>
      <c r="C592" s="121">
        <f t="shared" si="49"/>
        <v>220</v>
      </c>
      <c r="D592" s="224"/>
      <c r="E592" s="175"/>
      <c r="F592" s="175"/>
      <c r="G592" s="174" t="s">
        <v>343</v>
      </c>
      <c r="H592" s="176">
        <v>79.599999999999994</v>
      </c>
      <c r="I592" s="176">
        <f t="shared" si="52"/>
        <v>26.444444444444439</v>
      </c>
      <c r="J592" s="176">
        <v>92</v>
      </c>
      <c r="K592" s="176">
        <f t="shared" si="51"/>
        <v>33.333333333333336</v>
      </c>
      <c r="L592" s="164">
        <v>9.5</v>
      </c>
      <c r="M592" s="190">
        <v>7.52</v>
      </c>
      <c r="N592" s="190"/>
      <c r="O592" s="175">
        <v>399.1</v>
      </c>
      <c r="P592" s="206">
        <v>266</v>
      </c>
      <c r="Q592" s="176"/>
      <c r="R592" s="164" t="s">
        <v>245</v>
      </c>
      <c r="S592" s="176"/>
      <c r="T592" s="178" t="s">
        <v>548</v>
      </c>
      <c r="U592" s="179">
        <f t="shared" si="53"/>
        <v>49</v>
      </c>
    </row>
    <row r="593" spans="1:21" x14ac:dyDescent="0.25">
      <c r="A593" s="195">
        <v>42956</v>
      </c>
      <c r="B593" s="198">
        <v>715</v>
      </c>
      <c r="C593" s="121">
        <f t="shared" ref="C593:C656" si="54">A593-DATE(YEAR(A593),1,0)</f>
        <v>221</v>
      </c>
      <c r="D593" s="202"/>
      <c r="E593" s="187"/>
      <c r="F593" s="187"/>
      <c r="G593" s="207" t="s">
        <v>343</v>
      </c>
      <c r="H593" s="187">
        <v>74.3</v>
      </c>
      <c r="I593" s="179">
        <f t="shared" si="52"/>
        <v>23.499999999999996</v>
      </c>
      <c r="J593" s="179">
        <v>68.5</v>
      </c>
      <c r="K593" s="179">
        <f t="shared" si="51"/>
        <v>20.277777777777779</v>
      </c>
      <c r="L593" s="179">
        <v>8.6</v>
      </c>
      <c r="M593" s="185">
        <v>7.71</v>
      </c>
      <c r="N593" s="185"/>
      <c r="O593" s="175">
        <v>386.1</v>
      </c>
      <c r="P593" s="179">
        <v>197</v>
      </c>
      <c r="Q593" s="179"/>
      <c r="R593" s="206" t="s">
        <v>104</v>
      </c>
      <c r="S593" s="179"/>
      <c r="T593" s="200" t="s">
        <v>549</v>
      </c>
      <c r="U593" s="179">
        <f t="shared" si="53"/>
        <v>49</v>
      </c>
    </row>
    <row r="594" spans="1:21" x14ac:dyDescent="0.25">
      <c r="A594" s="195">
        <v>42956</v>
      </c>
      <c r="B594" s="198">
        <v>1130</v>
      </c>
      <c r="C594" s="121">
        <f t="shared" si="54"/>
        <v>221</v>
      </c>
      <c r="D594" s="202"/>
      <c r="E594" s="187"/>
      <c r="F594" s="187"/>
      <c r="G594" s="207" t="s">
        <v>343</v>
      </c>
      <c r="H594" s="187">
        <v>79.7</v>
      </c>
      <c r="I594" s="179">
        <f t="shared" si="52"/>
        <v>26.5</v>
      </c>
      <c r="J594" s="179">
        <v>92.5</v>
      </c>
      <c r="K594" s="179">
        <f t="shared" si="51"/>
        <v>33.611111111111107</v>
      </c>
      <c r="L594" s="179">
        <v>8.8000000000000007</v>
      </c>
      <c r="M594" s="185">
        <v>7.62</v>
      </c>
      <c r="N594" s="185"/>
      <c r="O594" s="175">
        <v>404.3</v>
      </c>
      <c r="P594" s="179">
        <v>230</v>
      </c>
      <c r="Q594" s="179"/>
      <c r="R594" s="206" t="s">
        <v>550</v>
      </c>
      <c r="S594" s="179"/>
      <c r="T594" s="200" t="s">
        <v>551</v>
      </c>
      <c r="U594" s="179">
        <f t="shared" si="53"/>
        <v>49</v>
      </c>
    </row>
    <row r="595" spans="1:21" x14ac:dyDescent="0.25">
      <c r="A595" s="195">
        <v>42957</v>
      </c>
      <c r="B595" s="198">
        <v>708</v>
      </c>
      <c r="C595" s="121">
        <f t="shared" si="54"/>
        <v>222</v>
      </c>
      <c r="D595" s="202"/>
      <c r="E595" s="187"/>
      <c r="F595" s="187"/>
      <c r="G595" s="207" t="s">
        <v>343</v>
      </c>
      <c r="H595" s="187">
        <v>74.3</v>
      </c>
      <c r="I595" s="179">
        <f t="shared" si="52"/>
        <v>23.499999999999996</v>
      </c>
      <c r="J595" s="179">
        <v>72</v>
      </c>
      <c r="K595" s="179">
        <f t="shared" si="51"/>
        <v>22.222222222222221</v>
      </c>
      <c r="L595" s="179">
        <v>8.1999999999999993</v>
      </c>
      <c r="M595" s="185">
        <v>8.07</v>
      </c>
      <c r="N595" s="185"/>
      <c r="O595" s="175">
        <v>400.40000000000003</v>
      </c>
      <c r="P595" s="179">
        <v>176</v>
      </c>
      <c r="Q595" s="179"/>
      <c r="R595" s="206" t="s">
        <v>550</v>
      </c>
      <c r="S595" s="179"/>
      <c r="T595" s="200" t="s">
        <v>554</v>
      </c>
      <c r="U595" s="179">
        <f t="shared" si="53"/>
        <v>49</v>
      </c>
    </row>
    <row r="596" spans="1:21" x14ac:dyDescent="0.25">
      <c r="A596" s="195">
        <v>42959</v>
      </c>
      <c r="B596" s="198">
        <v>715</v>
      </c>
      <c r="C596" s="121">
        <f t="shared" si="54"/>
        <v>224</v>
      </c>
      <c r="D596" s="202"/>
      <c r="E596" s="187"/>
      <c r="F596" s="187"/>
      <c r="G596" s="207" t="s">
        <v>343</v>
      </c>
      <c r="H596" s="187">
        <v>75.7</v>
      </c>
      <c r="I596" s="179">
        <f t="shared" si="52"/>
        <v>24.277777777777779</v>
      </c>
      <c r="J596" s="179">
        <v>72.2</v>
      </c>
      <c r="K596" s="179">
        <f t="shared" si="51"/>
        <v>22.333333333333336</v>
      </c>
      <c r="L596" s="179">
        <v>8</v>
      </c>
      <c r="M596" s="185">
        <v>8.1</v>
      </c>
      <c r="N596" s="185"/>
      <c r="O596" s="175">
        <v>392.6</v>
      </c>
      <c r="P596" s="179">
        <v>141</v>
      </c>
      <c r="Q596" s="179"/>
      <c r="R596" s="206" t="s">
        <v>229</v>
      </c>
      <c r="S596" s="179"/>
      <c r="T596" s="200" t="s">
        <v>555</v>
      </c>
      <c r="U596" s="179">
        <f t="shared" si="53"/>
        <v>49</v>
      </c>
    </row>
    <row r="597" spans="1:21" x14ac:dyDescent="0.25">
      <c r="A597" s="195">
        <v>42959</v>
      </c>
      <c r="B597" s="198">
        <v>1402</v>
      </c>
      <c r="C597" s="121">
        <f t="shared" si="54"/>
        <v>224</v>
      </c>
      <c r="D597" s="202" t="s">
        <v>557</v>
      </c>
      <c r="E597" s="187">
        <v>1425</v>
      </c>
      <c r="F597" s="187">
        <v>1425</v>
      </c>
      <c r="G597" s="207" t="s">
        <v>343</v>
      </c>
      <c r="H597" s="187">
        <v>79</v>
      </c>
      <c r="I597" s="179">
        <f t="shared" si="52"/>
        <v>26.111111111111111</v>
      </c>
      <c r="J597" s="179">
        <v>83</v>
      </c>
      <c r="K597" s="179">
        <f t="shared" si="51"/>
        <v>28.333333333333332</v>
      </c>
      <c r="L597" s="179">
        <v>7.7</v>
      </c>
      <c r="M597" s="185">
        <v>7.65</v>
      </c>
      <c r="N597" s="185"/>
      <c r="O597" s="175">
        <v>405.6</v>
      </c>
      <c r="P597" s="179">
        <v>139</v>
      </c>
      <c r="Q597" s="179">
        <v>31.8</v>
      </c>
      <c r="R597" s="206" t="s">
        <v>556</v>
      </c>
      <c r="S597" s="179"/>
      <c r="T597" s="200" t="s">
        <v>559</v>
      </c>
      <c r="U597" s="179">
        <f t="shared" si="53"/>
        <v>49</v>
      </c>
    </row>
    <row r="598" spans="1:21" x14ac:dyDescent="0.25">
      <c r="A598" s="195">
        <v>42960</v>
      </c>
      <c r="B598" s="198">
        <v>757</v>
      </c>
      <c r="C598" s="121">
        <f t="shared" si="54"/>
        <v>225</v>
      </c>
      <c r="D598" s="202" t="s">
        <v>558</v>
      </c>
      <c r="E598" s="187">
        <v>1845</v>
      </c>
      <c r="F598" s="187">
        <v>1815</v>
      </c>
      <c r="G598" s="207" t="s">
        <v>343</v>
      </c>
      <c r="H598" s="187">
        <v>74.7</v>
      </c>
      <c r="I598" s="179">
        <f t="shared" si="52"/>
        <v>23.722222222222225</v>
      </c>
      <c r="J598" s="179">
        <v>71</v>
      </c>
      <c r="K598" s="179">
        <f t="shared" si="51"/>
        <v>21.666666666666668</v>
      </c>
      <c r="L598" s="179">
        <v>7</v>
      </c>
      <c r="M598" s="185">
        <v>7.72</v>
      </c>
      <c r="N598" s="185"/>
      <c r="O598" s="175">
        <v>392.6</v>
      </c>
      <c r="P598" s="179">
        <v>138</v>
      </c>
      <c r="Q598" s="179">
        <v>44.3</v>
      </c>
      <c r="R598" s="206" t="s">
        <v>495</v>
      </c>
      <c r="S598" s="179"/>
      <c r="T598" s="200" t="s">
        <v>560</v>
      </c>
      <c r="U598" s="179">
        <f t="shared" si="53"/>
        <v>49</v>
      </c>
    </row>
    <row r="599" spans="1:21" x14ac:dyDescent="0.25">
      <c r="A599" s="195">
        <v>42960</v>
      </c>
      <c r="B599" s="198">
        <v>1045</v>
      </c>
      <c r="C599" s="121">
        <f t="shared" si="54"/>
        <v>225</v>
      </c>
      <c r="D599" s="202" t="s">
        <v>561</v>
      </c>
      <c r="E599" s="187">
        <v>1845</v>
      </c>
      <c r="F599" s="187">
        <v>1815</v>
      </c>
      <c r="G599" s="207" t="s">
        <v>343</v>
      </c>
      <c r="H599" s="187">
        <v>76.8</v>
      </c>
      <c r="I599" s="179">
        <f t="shared" si="52"/>
        <v>24.888888888888886</v>
      </c>
      <c r="J599" s="179">
        <v>80.599999999999994</v>
      </c>
      <c r="K599" s="179">
        <f t="shared" si="51"/>
        <v>26.999999999999996</v>
      </c>
      <c r="L599" s="179">
        <v>8</v>
      </c>
      <c r="M599" s="185">
        <v>7.71</v>
      </c>
      <c r="N599" s="185"/>
      <c r="O599" s="175">
        <v>391.3</v>
      </c>
      <c r="P599" s="179">
        <v>164</v>
      </c>
      <c r="Q599" s="179">
        <v>39.299999999999997</v>
      </c>
      <c r="R599" s="206" t="s">
        <v>229</v>
      </c>
      <c r="S599" s="179"/>
      <c r="T599" s="200" t="s">
        <v>562</v>
      </c>
      <c r="U599" s="179">
        <f t="shared" si="53"/>
        <v>49</v>
      </c>
    </row>
    <row r="600" spans="1:21" x14ac:dyDescent="0.25">
      <c r="A600" s="195">
        <v>42960</v>
      </c>
      <c r="B600" s="198">
        <v>1250</v>
      </c>
      <c r="C600" s="121">
        <f t="shared" si="54"/>
        <v>225</v>
      </c>
      <c r="D600" s="202" t="s">
        <v>563</v>
      </c>
      <c r="E600" s="187">
        <v>1845</v>
      </c>
      <c r="F600" s="187">
        <v>1815</v>
      </c>
      <c r="G600" s="207" t="s">
        <v>274</v>
      </c>
      <c r="H600" s="187">
        <v>79.3</v>
      </c>
      <c r="I600" s="179">
        <f t="shared" si="52"/>
        <v>26.277777777777775</v>
      </c>
      <c r="J600" s="179">
        <v>86</v>
      </c>
      <c r="K600" s="179">
        <f t="shared" si="51"/>
        <v>30</v>
      </c>
      <c r="L600" s="179">
        <v>7.9</v>
      </c>
      <c r="M600" s="185">
        <v>7.44</v>
      </c>
      <c r="N600" s="185"/>
      <c r="O600" s="175">
        <v>383.5</v>
      </c>
      <c r="P600" s="179">
        <v>229</v>
      </c>
      <c r="Q600" s="199">
        <v>248.1</v>
      </c>
      <c r="R600" s="206" t="s">
        <v>329</v>
      </c>
      <c r="S600" s="199"/>
      <c r="T600" s="200" t="s">
        <v>577</v>
      </c>
      <c r="U600" s="179">
        <v>54.4</v>
      </c>
    </row>
    <row r="601" spans="1:21" x14ac:dyDescent="0.25">
      <c r="A601" s="195">
        <v>42960</v>
      </c>
      <c r="B601" s="198">
        <v>1308</v>
      </c>
      <c r="C601" s="121">
        <f t="shared" si="54"/>
        <v>225</v>
      </c>
      <c r="D601" s="202" t="s">
        <v>564</v>
      </c>
      <c r="E601" s="187">
        <v>1845</v>
      </c>
      <c r="F601" s="187">
        <v>1815</v>
      </c>
      <c r="G601" s="207" t="s">
        <v>494</v>
      </c>
      <c r="H601" s="187">
        <v>80.8</v>
      </c>
      <c r="I601" s="179">
        <f t="shared" si="52"/>
        <v>27.111111111111107</v>
      </c>
      <c r="J601" s="179">
        <v>86.5</v>
      </c>
      <c r="K601" s="179">
        <f t="shared" si="51"/>
        <v>30.277777777777779</v>
      </c>
      <c r="L601" s="179">
        <v>6</v>
      </c>
      <c r="M601" s="185">
        <v>7.48</v>
      </c>
      <c r="N601" s="185"/>
      <c r="O601" s="175">
        <v>383.5</v>
      </c>
      <c r="P601" s="179">
        <v>220</v>
      </c>
      <c r="Q601" s="199">
        <v>436</v>
      </c>
      <c r="R601" s="206" t="s">
        <v>329</v>
      </c>
      <c r="S601" s="199"/>
      <c r="T601" s="200" t="s">
        <v>578</v>
      </c>
      <c r="U601" s="179">
        <v>54.6</v>
      </c>
    </row>
    <row r="602" spans="1:21" x14ac:dyDescent="0.25">
      <c r="A602" s="195">
        <v>42960</v>
      </c>
      <c r="B602" s="198">
        <v>1318</v>
      </c>
      <c r="C602" s="121">
        <f t="shared" si="54"/>
        <v>225</v>
      </c>
      <c r="D602" s="202" t="s">
        <v>565</v>
      </c>
      <c r="E602" s="187">
        <v>1845</v>
      </c>
      <c r="F602" s="187">
        <v>1815</v>
      </c>
      <c r="G602" s="207" t="s">
        <v>284</v>
      </c>
      <c r="H602" s="187">
        <v>80.2</v>
      </c>
      <c r="I602" s="179">
        <f t="shared" si="52"/>
        <v>26.777777777777779</v>
      </c>
      <c r="J602" s="179">
        <v>87.1</v>
      </c>
      <c r="K602" s="179">
        <f t="shared" si="51"/>
        <v>30.611111111111107</v>
      </c>
      <c r="L602" s="179">
        <v>7.2</v>
      </c>
      <c r="M602" s="185">
        <v>7.55</v>
      </c>
      <c r="N602" s="185"/>
      <c r="O602" s="175">
        <v>384.8</v>
      </c>
      <c r="P602" s="179">
        <v>211</v>
      </c>
      <c r="Q602" s="199">
        <v>648.79999999999995</v>
      </c>
      <c r="R602" s="206" t="s">
        <v>329</v>
      </c>
      <c r="S602" s="199"/>
      <c r="T602" s="200" t="s">
        <v>579</v>
      </c>
      <c r="U602" s="179">
        <v>54.8</v>
      </c>
    </row>
    <row r="603" spans="1:21" x14ac:dyDescent="0.25">
      <c r="A603" s="195">
        <v>42960</v>
      </c>
      <c r="B603" s="198">
        <v>1332</v>
      </c>
      <c r="C603" s="121">
        <f t="shared" si="54"/>
        <v>225</v>
      </c>
      <c r="D603" s="202" t="s">
        <v>566</v>
      </c>
      <c r="E603" s="187">
        <v>1845</v>
      </c>
      <c r="F603" s="187">
        <v>1815</v>
      </c>
      <c r="G603" s="207" t="s">
        <v>285</v>
      </c>
      <c r="H603" s="187">
        <v>81.099999999999994</v>
      </c>
      <c r="I603" s="179">
        <f t="shared" si="52"/>
        <v>27.277777777777775</v>
      </c>
      <c r="J603" s="179">
        <v>87.6</v>
      </c>
      <c r="K603" s="179">
        <f t="shared" si="51"/>
        <v>30.888888888888886</v>
      </c>
      <c r="L603" s="179">
        <v>7.8</v>
      </c>
      <c r="M603" s="185">
        <v>7.53</v>
      </c>
      <c r="N603" s="185"/>
      <c r="O603" s="175">
        <v>387.40000000000003</v>
      </c>
      <c r="P603" s="179">
        <v>196</v>
      </c>
      <c r="Q603" s="199">
        <v>866.4</v>
      </c>
      <c r="R603" s="206" t="s">
        <v>329</v>
      </c>
      <c r="S603" s="199"/>
      <c r="T603" s="200" t="s">
        <v>580</v>
      </c>
      <c r="U603" s="179">
        <v>54.9</v>
      </c>
    </row>
    <row r="604" spans="1:21" x14ac:dyDescent="0.25">
      <c r="A604" s="195">
        <v>42960</v>
      </c>
      <c r="B604" s="198">
        <v>1400</v>
      </c>
      <c r="C604" s="121">
        <f t="shared" si="54"/>
        <v>225</v>
      </c>
      <c r="D604" s="202" t="s">
        <v>567</v>
      </c>
      <c r="E604" s="187">
        <v>1845</v>
      </c>
      <c r="F604" s="187">
        <v>1815</v>
      </c>
      <c r="G604" s="207" t="s">
        <v>24</v>
      </c>
      <c r="H604" s="187">
        <v>80.7</v>
      </c>
      <c r="I604" s="179">
        <f t="shared" si="52"/>
        <v>27.055555555555557</v>
      </c>
      <c r="J604" s="179">
        <v>89</v>
      </c>
      <c r="K604" s="179">
        <f t="shared" si="51"/>
        <v>31.666666666666664</v>
      </c>
      <c r="L604" s="179">
        <v>8</v>
      </c>
      <c r="M604" s="185">
        <v>7.53</v>
      </c>
      <c r="N604" s="185"/>
      <c r="O604" s="175">
        <v>326.3</v>
      </c>
      <c r="P604" s="179">
        <v>379</v>
      </c>
      <c r="Q604" s="199">
        <v>1732.9</v>
      </c>
      <c r="R604" s="206" t="s">
        <v>329</v>
      </c>
      <c r="S604" s="199"/>
      <c r="T604" s="200" t="s">
        <v>602</v>
      </c>
      <c r="U604" s="179">
        <v>59.3</v>
      </c>
    </row>
    <row r="605" spans="1:21" x14ac:dyDescent="0.25">
      <c r="A605" s="195">
        <v>42960</v>
      </c>
      <c r="B605" s="198">
        <v>1400</v>
      </c>
      <c r="C605" s="121">
        <f t="shared" si="54"/>
        <v>225</v>
      </c>
      <c r="D605" s="202" t="s">
        <v>568</v>
      </c>
      <c r="E605" s="187">
        <v>1845</v>
      </c>
      <c r="F605" s="187">
        <v>1815</v>
      </c>
      <c r="G605" s="207" t="s">
        <v>24</v>
      </c>
      <c r="H605" s="187">
        <v>80.7</v>
      </c>
      <c r="I605" s="179">
        <f t="shared" ref="I605" si="55">CONVERT(H605,"F","C")</f>
        <v>27.055555555555557</v>
      </c>
      <c r="J605" s="179">
        <v>89</v>
      </c>
      <c r="K605" s="179">
        <f t="shared" si="51"/>
        <v>31.666666666666664</v>
      </c>
      <c r="L605" s="179">
        <v>8</v>
      </c>
      <c r="M605" s="185">
        <v>7.53</v>
      </c>
      <c r="N605" s="185"/>
      <c r="O605" s="175">
        <v>326.3</v>
      </c>
      <c r="P605" s="179">
        <v>379</v>
      </c>
      <c r="Q605" s="199">
        <v>2419.6</v>
      </c>
      <c r="R605" s="206" t="s">
        <v>329</v>
      </c>
      <c r="S605" s="199"/>
      <c r="T605" s="200" t="s">
        <v>603</v>
      </c>
      <c r="U605" s="179">
        <v>59.3</v>
      </c>
    </row>
    <row r="606" spans="1:21" x14ac:dyDescent="0.25">
      <c r="A606" s="195">
        <v>42960</v>
      </c>
      <c r="B606" s="198">
        <v>1424</v>
      </c>
      <c r="C606" s="121">
        <f t="shared" si="54"/>
        <v>225</v>
      </c>
      <c r="D606" s="202" t="s">
        <v>569</v>
      </c>
      <c r="E606" s="187">
        <v>1845</v>
      </c>
      <c r="F606" s="187">
        <v>1815</v>
      </c>
      <c r="G606" s="207" t="s">
        <v>320</v>
      </c>
      <c r="H606" s="187">
        <v>79.8</v>
      </c>
      <c r="I606" s="179">
        <f t="shared" ref="I606:I666" si="56">CONVERT(H606,"F","C")</f>
        <v>26.555555555555554</v>
      </c>
      <c r="J606" s="179">
        <v>88.5</v>
      </c>
      <c r="K606" s="179">
        <f t="shared" si="51"/>
        <v>31.388888888888889</v>
      </c>
      <c r="L606" s="179">
        <v>7.4</v>
      </c>
      <c r="M606" s="185">
        <v>7.57</v>
      </c>
      <c r="N606" s="185"/>
      <c r="O606" s="175">
        <v>319.8</v>
      </c>
      <c r="P606" s="179">
        <v>293</v>
      </c>
      <c r="Q606" s="199">
        <v>1553.1</v>
      </c>
      <c r="R606" s="206" t="s">
        <v>329</v>
      </c>
      <c r="S606" s="199"/>
      <c r="T606" s="200" t="s">
        <v>581</v>
      </c>
      <c r="U606" s="179">
        <v>61.8</v>
      </c>
    </row>
    <row r="607" spans="1:21" x14ac:dyDescent="0.25">
      <c r="A607" s="195">
        <v>42960</v>
      </c>
      <c r="B607" s="198">
        <v>1450</v>
      </c>
      <c r="C607" s="121">
        <f t="shared" si="54"/>
        <v>225</v>
      </c>
      <c r="D607" s="202" t="s">
        <v>570</v>
      </c>
      <c r="E607" s="187">
        <v>1845</v>
      </c>
      <c r="F607" s="187">
        <v>1815</v>
      </c>
      <c r="G607" s="207" t="s">
        <v>23</v>
      </c>
      <c r="H607" s="187">
        <v>79.5</v>
      </c>
      <c r="I607" s="179">
        <f t="shared" si="56"/>
        <v>26.388888888888889</v>
      </c>
      <c r="J607" s="179">
        <v>84.1</v>
      </c>
      <c r="K607" s="179">
        <f t="shared" si="51"/>
        <v>28.944444444444439</v>
      </c>
      <c r="L607" s="179">
        <v>7.8</v>
      </c>
      <c r="M607" s="185">
        <v>7.58</v>
      </c>
      <c r="N607" s="185"/>
      <c r="O607" s="175">
        <v>296.40000000000003</v>
      </c>
      <c r="P607" s="179">
        <v>369.46666666666698</v>
      </c>
      <c r="Q607" s="199">
        <v>2163.84666666666</v>
      </c>
      <c r="R607" s="206" t="s">
        <v>329</v>
      </c>
      <c r="S607" s="199"/>
      <c r="T607" s="200" t="s">
        <v>604</v>
      </c>
      <c r="U607" s="179">
        <v>62.2</v>
      </c>
    </row>
    <row r="608" spans="1:21" x14ac:dyDescent="0.25">
      <c r="A608" s="195">
        <v>42960</v>
      </c>
      <c r="B608" s="198">
        <v>1510</v>
      </c>
      <c r="C608" s="121">
        <f t="shared" si="54"/>
        <v>225</v>
      </c>
      <c r="D608" s="202" t="s">
        <v>571</v>
      </c>
      <c r="E608" s="187">
        <v>1845</v>
      </c>
      <c r="F608" s="187">
        <v>1815</v>
      </c>
      <c r="G608" s="207" t="s">
        <v>22</v>
      </c>
      <c r="H608" s="187">
        <v>79.400000000000006</v>
      </c>
      <c r="I608" s="179">
        <f t="shared" si="56"/>
        <v>26.333333333333336</v>
      </c>
      <c r="J608" s="179">
        <v>83.2</v>
      </c>
      <c r="K608" s="179">
        <f t="shared" si="51"/>
        <v>28.444444444444446</v>
      </c>
      <c r="L608" s="179">
        <v>8.5</v>
      </c>
      <c r="M608" s="185">
        <v>7.56</v>
      </c>
      <c r="N608" s="185"/>
      <c r="O608" s="175">
        <v>280.8</v>
      </c>
      <c r="P608" s="179">
        <v>393.95151515151503</v>
      </c>
      <c r="Q608" s="199">
        <v>2411.4496969696902</v>
      </c>
      <c r="R608" s="206" t="s">
        <v>329</v>
      </c>
      <c r="S608" s="199"/>
      <c r="T608" s="200" t="s">
        <v>582</v>
      </c>
      <c r="U608" s="179">
        <v>61.85</v>
      </c>
    </row>
    <row r="609" spans="1:21" x14ac:dyDescent="0.25">
      <c r="A609" s="195">
        <v>42960</v>
      </c>
      <c r="B609" s="198">
        <v>1601</v>
      </c>
      <c r="C609" s="121">
        <f t="shared" si="54"/>
        <v>225</v>
      </c>
      <c r="D609" s="202" t="s">
        <v>572</v>
      </c>
      <c r="E609" s="187">
        <v>1845</v>
      </c>
      <c r="F609" s="187">
        <v>1815</v>
      </c>
      <c r="G609" s="207" t="s">
        <v>491</v>
      </c>
      <c r="H609" s="187">
        <v>79.8</v>
      </c>
      <c r="I609" s="179">
        <f t="shared" si="56"/>
        <v>26.555555555555554</v>
      </c>
      <c r="J609" s="179">
        <v>86</v>
      </c>
      <c r="K609" s="179">
        <f t="shared" si="51"/>
        <v>30</v>
      </c>
      <c r="L609" s="179">
        <v>8.8000000000000007</v>
      </c>
      <c r="M609" s="185">
        <v>7.55</v>
      </c>
      <c r="N609" s="185"/>
      <c r="O609" s="175">
        <v>198.9</v>
      </c>
      <c r="P609" s="179">
        <v>418.43636363636398</v>
      </c>
      <c r="Q609" s="199">
        <v>2659.0527272727199</v>
      </c>
      <c r="R609" s="206" t="s">
        <v>329</v>
      </c>
      <c r="S609" s="199"/>
      <c r="T609" s="200" t="s">
        <v>583</v>
      </c>
      <c r="U609" s="179">
        <v>71.8</v>
      </c>
    </row>
    <row r="610" spans="1:21" x14ac:dyDescent="0.25">
      <c r="A610" s="195">
        <v>42960</v>
      </c>
      <c r="B610" s="198">
        <v>1601</v>
      </c>
      <c r="C610" s="121">
        <f t="shared" si="54"/>
        <v>225</v>
      </c>
      <c r="D610" s="202" t="s">
        <v>573</v>
      </c>
      <c r="E610" s="187">
        <v>1845</v>
      </c>
      <c r="F610" s="187">
        <v>1815</v>
      </c>
      <c r="G610" s="207" t="s">
        <v>491</v>
      </c>
      <c r="H610" s="187">
        <v>79.8</v>
      </c>
      <c r="I610" s="179">
        <f t="shared" si="56"/>
        <v>26.555555555555554</v>
      </c>
      <c r="J610" s="179">
        <v>86</v>
      </c>
      <c r="K610" s="179">
        <f t="shared" si="51"/>
        <v>30</v>
      </c>
      <c r="L610" s="179">
        <v>8.8000000000000007</v>
      </c>
      <c r="M610" s="185">
        <v>7.55</v>
      </c>
      <c r="N610" s="185"/>
      <c r="O610" s="175">
        <v>198.9</v>
      </c>
      <c r="P610" s="179">
        <v>442.92121212121202</v>
      </c>
      <c r="Q610" s="199">
        <v>2906.6557575757502</v>
      </c>
      <c r="R610" s="206" t="s">
        <v>329</v>
      </c>
      <c r="S610" s="199"/>
      <c r="T610" s="200" t="s">
        <v>597</v>
      </c>
      <c r="U610" s="179">
        <v>71.8</v>
      </c>
    </row>
    <row r="611" spans="1:21" x14ac:dyDescent="0.25">
      <c r="A611" s="195">
        <v>42960</v>
      </c>
      <c r="B611" s="198">
        <v>1627</v>
      </c>
      <c r="C611" s="121">
        <f t="shared" si="54"/>
        <v>225</v>
      </c>
      <c r="D611" s="202" t="s">
        <v>574</v>
      </c>
      <c r="E611" s="187">
        <v>1845</v>
      </c>
      <c r="F611" s="187">
        <v>1815</v>
      </c>
      <c r="G611" s="207" t="s">
        <v>417</v>
      </c>
      <c r="H611" s="187">
        <v>79</v>
      </c>
      <c r="I611" s="179">
        <f t="shared" si="56"/>
        <v>26.111111111111111</v>
      </c>
      <c r="J611" s="179">
        <v>85.8</v>
      </c>
      <c r="K611" s="179">
        <f t="shared" si="51"/>
        <v>29.888888888888886</v>
      </c>
      <c r="L611" s="179">
        <v>8.8000000000000007</v>
      </c>
      <c r="M611" s="185">
        <v>7.35</v>
      </c>
      <c r="N611" s="185"/>
      <c r="O611" s="175">
        <v>222.3</v>
      </c>
      <c r="P611" s="179">
        <v>467.40606060606098</v>
      </c>
      <c r="Q611" s="199">
        <v>3154.2587878787799</v>
      </c>
      <c r="R611" s="206" t="s">
        <v>329</v>
      </c>
      <c r="S611" s="199"/>
      <c r="T611" s="200" t="s">
        <v>598</v>
      </c>
      <c r="U611" s="179">
        <v>73.900000000000006</v>
      </c>
    </row>
    <row r="612" spans="1:21" x14ac:dyDescent="0.25">
      <c r="A612" s="195">
        <v>42960</v>
      </c>
      <c r="B612" s="198">
        <v>1627</v>
      </c>
      <c r="C612" s="121">
        <f t="shared" si="54"/>
        <v>225</v>
      </c>
      <c r="D612" s="202" t="s">
        <v>575</v>
      </c>
      <c r="E612" s="187">
        <v>1845</v>
      </c>
      <c r="F612" s="187">
        <v>1815</v>
      </c>
      <c r="G612" s="207" t="s">
        <v>417</v>
      </c>
      <c r="H612" s="187">
        <v>79</v>
      </c>
      <c r="I612" s="179">
        <f t="shared" si="56"/>
        <v>26.111111111111111</v>
      </c>
      <c r="J612" s="179">
        <v>85.8</v>
      </c>
      <c r="K612" s="179">
        <f t="shared" si="51"/>
        <v>29.888888888888886</v>
      </c>
      <c r="L612" s="179">
        <v>8.8000000000000007</v>
      </c>
      <c r="M612" s="185">
        <v>7.35</v>
      </c>
      <c r="N612" s="185"/>
      <c r="O612" s="175">
        <v>222.3</v>
      </c>
      <c r="P612" s="179">
        <v>491.89090909090902</v>
      </c>
      <c r="Q612" s="199">
        <v>3401.8618181818201</v>
      </c>
      <c r="R612" s="206" t="s">
        <v>329</v>
      </c>
      <c r="S612" s="199"/>
      <c r="T612" s="200" t="s">
        <v>599</v>
      </c>
      <c r="U612" s="179">
        <v>73.900000000000006</v>
      </c>
    </row>
    <row r="613" spans="1:21" x14ac:dyDescent="0.25">
      <c r="A613" s="195">
        <v>42960</v>
      </c>
      <c r="B613" s="198">
        <v>1655</v>
      </c>
      <c r="C613" s="121">
        <f t="shared" si="54"/>
        <v>225</v>
      </c>
      <c r="D613" s="202" t="s">
        <v>576</v>
      </c>
      <c r="E613" s="187">
        <v>1845</v>
      </c>
      <c r="F613" s="187">
        <v>1815</v>
      </c>
      <c r="G613" s="195" t="s">
        <v>418</v>
      </c>
      <c r="H613" s="187">
        <v>79.099999999999994</v>
      </c>
      <c r="I613" s="179">
        <f t="shared" si="56"/>
        <v>26.166666666666664</v>
      </c>
      <c r="J613" s="179">
        <v>87.4</v>
      </c>
      <c r="K613" s="179">
        <f t="shared" si="51"/>
        <v>30.777777777777779</v>
      </c>
      <c r="L613" s="179">
        <v>7.1</v>
      </c>
      <c r="M613" s="185">
        <v>7.34</v>
      </c>
      <c r="N613" s="185"/>
      <c r="O613" s="175">
        <v>219.70000000000002</v>
      </c>
      <c r="P613" s="179">
        <v>516.37575757575803</v>
      </c>
      <c r="Q613" s="199">
        <v>3649.4648484848499</v>
      </c>
      <c r="R613" s="206" t="s">
        <v>329</v>
      </c>
      <c r="S613" s="199"/>
      <c r="T613" s="200" t="s">
        <v>600</v>
      </c>
      <c r="U613" s="179">
        <v>74.099999999999994</v>
      </c>
    </row>
    <row r="614" spans="1:21" x14ac:dyDescent="0.25">
      <c r="A614" s="195">
        <v>42960</v>
      </c>
      <c r="B614" s="198">
        <v>1655</v>
      </c>
      <c r="C614" s="121">
        <f t="shared" si="54"/>
        <v>225</v>
      </c>
      <c r="D614" s="202" t="s">
        <v>596</v>
      </c>
      <c r="E614" s="187">
        <v>1845</v>
      </c>
      <c r="F614" s="187">
        <v>1815</v>
      </c>
      <c r="G614" s="195" t="s">
        <v>418</v>
      </c>
      <c r="H614" s="179">
        <v>79.099999999999994</v>
      </c>
      <c r="I614" s="179">
        <f t="shared" si="56"/>
        <v>26.166666666666664</v>
      </c>
      <c r="J614" s="187">
        <v>87.4</v>
      </c>
      <c r="K614" s="179">
        <f t="shared" si="51"/>
        <v>30.777777777777779</v>
      </c>
      <c r="L614" s="179">
        <v>7.1</v>
      </c>
      <c r="M614" s="185">
        <v>7.34</v>
      </c>
      <c r="N614" s="185"/>
      <c r="O614" s="175">
        <v>219.70000000000002</v>
      </c>
      <c r="P614" s="179">
        <v>540.86060606060596</v>
      </c>
      <c r="Q614" s="199">
        <v>3897.0678787878801</v>
      </c>
      <c r="R614" s="206" t="s">
        <v>329</v>
      </c>
      <c r="S614" s="199"/>
      <c r="T614" s="200" t="s">
        <v>601</v>
      </c>
      <c r="U614" s="179">
        <v>74.099999999999994</v>
      </c>
    </row>
    <row r="615" spans="1:21" x14ac:dyDescent="0.25">
      <c r="A615" s="195">
        <v>42961</v>
      </c>
      <c r="B615" s="198">
        <v>800</v>
      </c>
      <c r="C615" s="121">
        <f t="shared" si="54"/>
        <v>226</v>
      </c>
      <c r="D615" s="202" t="s">
        <v>584</v>
      </c>
      <c r="E615" s="187">
        <v>815</v>
      </c>
      <c r="G615" s="207" t="s">
        <v>343</v>
      </c>
      <c r="H615" s="179">
        <v>73.7</v>
      </c>
      <c r="I615" s="179">
        <f t="shared" si="56"/>
        <v>23.166666666666668</v>
      </c>
      <c r="J615" s="187">
        <v>76.5</v>
      </c>
      <c r="K615" s="179">
        <f t="shared" ref="K615:K736" si="57">CONVERT(J615,"F","C")</f>
        <v>24.722222222222221</v>
      </c>
      <c r="L615" s="179">
        <v>7.9</v>
      </c>
      <c r="M615" s="185">
        <v>7.58</v>
      </c>
      <c r="N615" s="185"/>
      <c r="O615" s="175">
        <v>344.5</v>
      </c>
      <c r="P615" s="179">
        <v>565.34545454545503</v>
      </c>
      <c r="Q615" s="205">
        <v>167</v>
      </c>
      <c r="R615" s="187" t="s">
        <v>229</v>
      </c>
      <c r="S615" s="205"/>
      <c r="T615" s="208" t="s">
        <v>586</v>
      </c>
      <c r="U615" s="179">
        <f>IF(G615="Otter Island, south fork",49,0)</f>
        <v>49</v>
      </c>
    </row>
    <row r="616" spans="1:21" x14ac:dyDescent="0.25">
      <c r="A616" s="195">
        <v>42961</v>
      </c>
      <c r="B616" s="198">
        <v>1323</v>
      </c>
      <c r="C616" s="121">
        <f t="shared" si="54"/>
        <v>226</v>
      </c>
      <c r="D616" s="202"/>
      <c r="G616" s="207" t="s">
        <v>343</v>
      </c>
      <c r="H616" s="179">
        <v>79</v>
      </c>
      <c r="I616" s="179">
        <f t="shared" si="56"/>
        <v>26.111111111111111</v>
      </c>
      <c r="J616" s="187">
        <v>91.2</v>
      </c>
      <c r="K616" s="179">
        <f t="shared" si="57"/>
        <v>32.888888888888893</v>
      </c>
      <c r="L616" s="187">
        <v>9.3000000000000007</v>
      </c>
      <c r="M616" s="185">
        <v>7.51</v>
      </c>
      <c r="N616" s="185"/>
      <c r="O616" s="175">
        <v>302.90000000000003</v>
      </c>
      <c r="P616" s="179">
        <v>553</v>
      </c>
      <c r="Q616" s="179"/>
      <c r="R616" s="187" t="s">
        <v>229</v>
      </c>
      <c r="S616" s="179"/>
      <c r="T616" s="200" t="s">
        <v>585</v>
      </c>
      <c r="U616" s="179">
        <f>IF(G616="Otter Island, south fork",49,0)</f>
        <v>49</v>
      </c>
    </row>
    <row r="617" spans="1:21" x14ac:dyDescent="0.25">
      <c r="A617" s="195">
        <v>42961</v>
      </c>
      <c r="B617" s="198">
        <v>1508</v>
      </c>
      <c r="C617" s="121">
        <f t="shared" si="54"/>
        <v>226</v>
      </c>
      <c r="D617" s="202" t="s">
        <v>587</v>
      </c>
      <c r="E617" s="187">
        <v>1815</v>
      </c>
      <c r="G617" s="207" t="s">
        <v>225</v>
      </c>
      <c r="H617" s="179">
        <v>80.599999999999994</v>
      </c>
      <c r="I617" s="179">
        <f t="shared" si="56"/>
        <v>26.999999999999996</v>
      </c>
      <c r="J617" s="187">
        <v>93.5</v>
      </c>
      <c r="K617" s="179">
        <f t="shared" si="57"/>
        <v>34.166666666666664</v>
      </c>
      <c r="L617" s="187">
        <v>8.8000000000000007</v>
      </c>
      <c r="M617" s="185">
        <v>7.45</v>
      </c>
      <c r="N617" s="185"/>
      <c r="O617" s="175">
        <v>299</v>
      </c>
      <c r="P617" s="179">
        <v>690</v>
      </c>
      <c r="Q617" s="199">
        <v>579.4</v>
      </c>
      <c r="R617" s="187" t="s">
        <v>329</v>
      </c>
      <c r="S617" s="199"/>
      <c r="T617" s="200" t="s">
        <v>591</v>
      </c>
      <c r="U617" s="179">
        <v>41.6</v>
      </c>
    </row>
    <row r="618" spans="1:21" x14ac:dyDescent="0.25">
      <c r="A618" s="195">
        <v>42961</v>
      </c>
      <c r="B618" s="198">
        <v>1539</v>
      </c>
      <c r="C618" s="121">
        <f t="shared" si="54"/>
        <v>226</v>
      </c>
      <c r="D618" s="202" t="s">
        <v>588</v>
      </c>
      <c r="E618" s="187">
        <v>1815</v>
      </c>
      <c r="G618" s="207" t="s">
        <v>200</v>
      </c>
      <c r="H618" s="179">
        <v>80.7</v>
      </c>
      <c r="I618" s="179">
        <f t="shared" si="56"/>
        <v>27.055555555555557</v>
      </c>
      <c r="J618" s="187">
        <v>91.9</v>
      </c>
      <c r="K618" s="179">
        <f t="shared" si="57"/>
        <v>33.277777777777779</v>
      </c>
      <c r="L618" s="179">
        <v>8</v>
      </c>
      <c r="M618" s="185">
        <v>7.57</v>
      </c>
      <c r="N618" s="185"/>
      <c r="O618" s="175">
        <v>308.10000000000002</v>
      </c>
      <c r="P618" s="179">
        <v>529</v>
      </c>
      <c r="Q618" s="199">
        <v>344.8</v>
      </c>
      <c r="R618" s="187" t="s">
        <v>329</v>
      </c>
      <c r="S618" s="199"/>
      <c r="T618" s="200" t="s">
        <v>592</v>
      </c>
      <c r="U618" s="179">
        <v>44</v>
      </c>
    </row>
    <row r="619" spans="1:21" x14ac:dyDescent="0.25">
      <c r="A619" s="195">
        <v>42961</v>
      </c>
      <c r="B619" s="198">
        <v>1558</v>
      </c>
      <c r="C619" s="121">
        <f t="shared" si="54"/>
        <v>226</v>
      </c>
      <c r="D619" s="202" t="s">
        <v>589</v>
      </c>
      <c r="E619" s="187">
        <v>1815</v>
      </c>
      <c r="G619" s="207" t="s">
        <v>179</v>
      </c>
      <c r="H619" s="179">
        <v>80.900000000000006</v>
      </c>
      <c r="I619" s="179">
        <f t="shared" si="56"/>
        <v>27.166666666666668</v>
      </c>
      <c r="J619" s="187">
        <v>92.9</v>
      </c>
      <c r="K619" s="179">
        <f t="shared" si="57"/>
        <v>33.833333333333336</v>
      </c>
      <c r="L619" s="179">
        <v>8</v>
      </c>
      <c r="M619" s="185">
        <v>7.68</v>
      </c>
      <c r="N619" s="185"/>
      <c r="O619" s="175">
        <v>305.5</v>
      </c>
      <c r="P619" s="179">
        <v>417</v>
      </c>
      <c r="Q619" s="179">
        <v>228.2</v>
      </c>
      <c r="R619" s="187" t="s">
        <v>329</v>
      </c>
      <c r="S619" s="179"/>
      <c r="T619" s="200" t="s">
        <v>592</v>
      </c>
      <c r="U619" s="179">
        <v>46.2</v>
      </c>
    </row>
    <row r="620" spans="1:21" x14ac:dyDescent="0.25">
      <c r="A620" s="195">
        <v>42961</v>
      </c>
      <c r="B620" s="198">
        <v>1617</v>
      </c>
      <c r="C620" s="121">
        <f t="shared" si="54"/>
        <v>226</v>
      </c>
      <c r="D620" s="202" t="s">
        <v>590</v>
      </c>
      <c r="E620" s="187">
        <v>1815</v>
      </c>
      <c r="G620" s="207" t="s">
        <v>263</v>
      </c>
      <c r="H620" s="179">
        <v>79.599999999999994</v>
      </c>
      <c r="I620" s="179">
        <f t="shared" si="56"/>
        <v>26.444444444444439</v>
      </c>
      <c r="J620" s="187">
        <v>93.4</v>
      </c>
      <c r="K620" s="179">
        <f t="shared" si="57"/>
        <v>34.111111111111114</v>
      </c>
      <c r="L620" s="179">
        <v>8</v>
      </c>
      <c r="M620" s="185">
        <v>7.72</v>
      </c>
      <c r="N620" s="185"/>
      <c r="O620" s="175">
        <v>283.40000000000003</v>
      </c>
      <c r="P620" s="179">
        <v>449</v>
      </c>
      <c r="Q620" s="179">
        <v>172.3</v>
      </c>
      <c r="R620" s="187" t="s">
        <v>329</v>
      </c>
      <c r="S620" s="179"/>
      <c r="T620" s="200" t="s">
        <v>593</v>
      </c>
      <c r="U620" s="179">
        <v>47.9</v>
      </c>
    </row>
    <row r="621" spans="1:21" x14ac:dyDescent="0.25">
      <c r="A621" s="195">
        <v>42962</v>
      </c>
      <c r="B621" s="198">
        <v>701</v>
      </c>
      <c r="C621" s="121">
        <f t="shared" si="54"/>
        <v>227</v>
      </c>
      <c r="D621" s="202" t="s">
        <v>594</v>
      </c>
      <c r="E621" s="187">
        <v>815</v>
      </c>
      <c r="G621" s="207" t="s">
        <v>343</v>
      </c>
      <c r="H621" s="179">
        <v>69.2</v>
      </c>
      <c r="I621" s="179">
        <f t="shared" si="56"/>
        <v>20.666666666666668</v>
      </c>
      <c r="J621" s="187">
        <v>60.7</v>
      </c>
      <c r="K621" s="179">
        <f t="shared" si="57"/>
        <v>15.944444444444446</v>
      </c>
      <c r="L621" s="179">
        <v>8.1</v>
      </c>
      <c r="M621" s="185">
        <v>7.74</v>
      </c>
      <c r="N621" s="185"/>
      <c r="O621" s="175">
        <v>318.5</v>
      </c>
      <c r="P621" s="179">
        <v>419</v>
      </c>
      <c r="Q621" s="187">
        <v>107.1</v>
      </c>
      <c r="R621" s="187" t="s">
        <v>401</v>
      </c>
      <c r="S621" s="187"/>
      <c r="T621" s="200" t="s">
        <v>595</v>
      </c>
      <c r="U621" s="179">
        <f>IF(G621="Otter Island, south fork",49,0)</f>
        <v>49</v>
      </c>
    </row>
    <row r="622" spans="1:21" x14ac:dyDescent="0.25">
      <c r="A622" s="195">
        <v>42962</v>
      </c>
      <c r="B622" s="198">
        <v>1120</v>
      </c>
      <c r="C622" s="121">
        <f t="shared" si="54"/>
        <v>227</v>
      </c>
      <c r="D622" s="202"/>
      <c r="G622" s="207" t="s">
        <v>343</v>
      </c>
      <c r="H622" s="179">
        <v>74</v>
      </c>
      <c r="I622" s="179">
        <f t="shared" si="56"/>
        <v>23.333333333333332</v>
      </c>
      <c r="J622" s="179">
        <v>80.5</v>
      </c>
      <c r="K622" s="179">
        <f t="shared" si="57"/>
        <v>26.944444444444443</v>
      </c>
      <c r="L622" s="179">
        <v>8.5</v>
      </c>
      <c r="M622" s="185">
        <v>7.52</v>
      </c>
      <c r="N622" s="185"/>
      <c r="O622" s="175">
        <v>325</v>
      </c>
      <c r="P622" s="179">
        <v>446</v>
      </c>
      <c r="Q622" s="179"/>
      <c r="R622" s="187" t="s">
        <v>466</v>
      </c>
      <c r="S622" s="179"/>
      <c r="T622" s="200" t="s">
        <v>605</v>
      </c>
      <c r="U622" s="179"/>
    </row>
    <row r="623" spans="1:21" x14ac:dyDescent="0.25">
      <c r="A623" s="195">
        <v>42962</v>
      </c>
      <c r="B623" s="198">
        <v>1420</v>
      </c>
      <c r="C623" s="121">
        <f t="shared" si="54"/>
        <v>227</v>
      </c>
      <c r="D623" s="202"/>
      <c r="G623" s="207" t="s">
        <v>343</v>
      </c>
      <c r="H623" s="179">
        <v>75.400000000000006</v>
      </c>
      <c r="I623" s="179">
        <f t="shared" si="56"/>
        <v>24.111111111111114</v>
      </c>
      <c r="J623" s="179">
        <v>83</v>
      </c>
      <c r="K623" s="179">
        <f t="shared" si="57"/>
        <v>28.333333333333332</v>
      </c>
      <c r="L623" s="179">
        <v>8.1999999999999993</v>
      </c>
      <c r="M623" s="185">
        <v>7.73</v>
      </c>
      <c r="N623" s="185"/>
      <c r="O623" s="175">
        <v>322.40000000000003</v>
      </c>
      <c r="P623" s="179">
        <v>405</v>
      </c>
      <c r="Q623" s="179"/>
      <c r="R623" s="187" t="s">
        <v>466</v>
      </c>
      <c r="S623" s="179"/>
      <c r="T623" s="200" t="s">
        <v>606</v>
      </c>
      <c r="U623" s="179">
        <f>IF(G623="Otter Island, south fork",49,U622)</f>
        <v>49</v>
      </c>
    </row>
    <row r="624" spans="1:21" x14ac:dyDescent="0.25">
      <c r="A624" s="195">
        <v>42963</v>
      </c>
      <c r="B624" s="198">
        <v>653</v>
      </c>
      <c r="C624" s="121">
        <f t="shared" si="54"/>
        <v>228</v>
      </c>
      <c r="D624" s="202" t="s">
        <v>607</v>
      </c>
      <c r="E624" s="187">
        <v>800</v>
      </c>
      <c r="G624" s="207" t="s">
        <v>343</v>
      </c>
      <c r="H624" s="179">
        <v>67</v>
      </c>
      <c r="I624" s="179">
        <f t="shared" si="56"/>
        <v>19.444444444444443</v>
      </c>
      <c r="J624" s="179">
        <v>58.9</v>
      </c>
      <c r="K624" s="179">
        <f t="shared" si="57"/>
        <v>14.944444444444443</v>
      </c>
      <c r="L624" s="179">
        <v>8.5</v>
      </c>
      <c r="M624" s="185">
        <v>7.69</v>
      </c>
      <c r="N624" s="185"/>
      <c r="O624" s="175">
        <v>319.8</v>
      </c>
      <c r="P624" s="179">
        <v>349</v>
      </c>
      <c r="Q624" s="179">
        <v>62</v>
      </c>
      <c r="R624" s="187" t="s">
        <v>69</v>
      </c>
      <c r="S624" s="179"/>
      <c r="T624" s="200" t="s">
        <v>608</v>
      </c>
      <c r="U624" s="179">
        <f t="shared" ref="U624:U630" si="58">IF(G624="Otter Island, south fork",49,0)</f>
        <v>49</v>
      </c>
    </row>
    <row r="625" spans="1:21" x14ac:dyDescent="0.25">
      <c r="A625" s="195">
        <v>42963</v>
      </c>
      <c r="B625" s="198">
        <v>1520</v>
      </c>
      <c r="C625" s="121">
        <f t="shared" si="54"/>
        <v>228</v>
      </c>
      <c r="D625" s="202"/>
      <c r="E625" s="187"/>
      <c r="G625" s="207" t="s">
        <v>343</v>
      </c>
      <c r="H625" s="179">
        <v>77.3</v>
      </c>
      <c r="I625" s="179">
        <f t="shared" si="56"/>
        <v>25.166666666666664</v>
      </c>
      <c r="J625" s="179">
        <v>91.1</v>
      </c>
      <c r="K625" s="179">
        <f t="shared" si="57"/>
        <v>32.833333333333329</v>
      </c>
      <c r="L625" s="179">
        <v>9.6</v>
      </c>
      <c r="M625" s="185">
        <v>7.53</v>
      </c>
      <c r="N625" s="185"/>
      <c r="O625" s="175">
        <v>339.3</v>
      </c>
      <c r="P625" s="179">
        <v>299</v>
      </c>
      <c r="Q625" s="179"/>
      <c r="R625" s="187" t="s">
        <v>245</v>
      </c>
      <c r="S625" s="179"/>
      <c r="T625" s="200" t="s">
        <v>609</v>
      </c>
      <c r="U625" s="179">
        <f t="shared" si="58"/>
        <v>49</v>
      </c>
    </row>
    <row r="626" spans="1:21" x14ac:dyDescent="0.25">
      <c r="A626" s="195">
        <v>42964</v>
      </c>
      <c r="B626" s="198">
        <v>728</v>
      </c>
      <c r="C626" s="121">
        <f t="shared" si="54"/>
        <v>229</v>
      </c>
      <c r="D626" s="202" t="s">
        <v>611</v>
      </c>
      <c r="E626" s="187">
        <v>800</v>
      </c>
      <c r="G626" s="207" t="s">
        <v>343</v>
      </c>
      <c r="H626" s="179">
        <v>70.5</v>
      </c>
      <c r="I626" s="179">
        <f t="shared" si="56"/>
        <v>21.388888888888889</v>
      </c>
      <c r="J626" s="179">
        <v>66.8</v>
      </c>
      <c r="K626" s="179">
        <f t="shared" si="57"/>
        <v>19.333333333333332</v>
      </c>
      <c r="L626" s="179">
        <v>8.4</v>
      </c>
      <c r="M626" s="185">
        <v>7.94</v>
      </c>
      <c r="N626" s="185"/>
      <c r="O626" s="175">
        <v>349.7</v>
      </c>
      <c r="P626" s="179">
        <v>245</v>
      </c>
      <c r="Q626" s="179">
        <v>66.3</v>
      </c>
      <c r="R626" s="187" t="s">
        <v>70</v>
      </c>
      <c r="S626" s="179"/>
      <c r="T626" s="200" t="s">
        <v>610</v>
      </c>
      <c r="U626" s="179">
        <f t="shared" si="58"/>
        <v>49</v>
      </c>
    </row>
    <row r="627" spans="1:21" x14ac:dyDescent="0.25">
      <c r="A627" s="195">
        <v>42964</v>
      </c>
      <c r="B627" s="198">
        <v>1313</v>
      </c>
      <c r="C627" s="121">
        <f t="shared" si="54"/>
        <v>229</v>
      </c>
      <c r="D627" s="202"/>
      <c r="E627" s="187"/>
      <c r="G627" s="207" t="s">
        <v>343</v>
      </c>
      <c r="H627" s="179">
        <v>77</v>
      </c>
      <c r="I627" s="179">
        <f t="shared" si="56"/>
        <v>25</v>
      </c>
      <c r="J627" s="179">
        <v>92.5</v>
      </c>
      <c r="K627" s="179">
        <f t="shared" si="57"/>
        <v>33.611111111111107</v>
      </c>
      <c r="L627" s="179">
        <v>7.9</v>
      </c>
      <c r="M627" s="185">
        <v>7.63</v>
      </c>
      <c r="N627" s="185"/>
      <c r="O627" s="175">
        <v>358.8</v>
      </c>
      <c r="P627" s="179">
        <v>240</v>
      </c>
      <c r="Q627" s="179"/>
      <c r="R627" s="187" t="s">
        <v>70</v>
      </c>
      <c r="S627" s="179"/>
      <c r="T627" s="200" t="s">
        <v>613</v>
      </c>
      <c r="U627" s="179">
        <f t="shared" si="58"/>
        <v>49</v>
      </c>
    </row>
    <row r="628" spans="1:21" x14ac:dyDescent="0.25">
      <c r="A628" s="195">
        <v>42965</v>
      </c>
      <c r="B628" s="198">
        <v>718</v>
      </c>
      <c r="C628" s="121">
        <f t="shared" si="54"/>
        <v>230</v>
      </c>
      <c r="D628" s="202" t="s">
        <v>614</v>
      </c>
      <c r="E628" s="187">
        <v>838</v>
      </c>
      <c r="F628" s="187"/>
      <c r="G628" s="207" t="s">
        <v>343</v>
      </c>
      <c r="H628" s="179">
        <v>70.099999999999994</v>
      </c>
      <c r="I628" s="179">
        <f t="shared" si="56"/>
        <v>21.166666666666664</v>
      </c>
      <c r="J628" s="179">
        <v>67.7</v>
      </c>
      <c r="K628" s="179">
        <f t="shared" si="57"/>
        <v>19.833333333333336</v>
      </c>
      <c r="L628" s="179">
        <v>7.7</v>
      </c>
      <c r="M628" s="185">
        <v>8.0399999999999991</v>
      </c>
      <c r="N628" s="185"/>
      <c r="O628" s="175">
        <v>353.6</v>
      </c>
      <c r="P628" s="179">
        <v>207</v>
      </c>
      <c r="Q628" s="179">
        <v>36.4</v>
      </c>
      <c r="R628" s="187" t="s">
        <v>69</v>
      </c>
      <c r="S628" s="179"/>
      <c r="T628" s="200" t="s">
        <v>615</v>
      </c>
      <c r="U628" s="179">
        <f t="shared" si="58"/>
        <v>49</v>
      </c>
    </row>
    <row r="629" spans="1:21" x14ac:dyDescent="0.25">
      <c r="A629" s="195">
        <v>42965</v>
      </c>
      <c r="B629" s="198">
        <v>1320</v>
      </c>
      <c r="C629" s="121">
        <f t="shared" si="54"/>
        <v>230</v>
      </c>
      <c r="D629" s="202"/>
      <c r="E629" s="187"/>
      <c r="F629" s="187"/>
      <c r="G629" s="207" t="s">
        <v>343</v>
      </c>
      <c r="H629" s="179">
        <v>78</v>
      </c>
      <c r="I629" s="179">
        <f t="shared" si="56"/>
        <v>25.555555555555554</v>
      </c>
      <c r="J629" s="179">
        <v>96</v>
      </c>
      <c r="K629" s="179">
        <f t="shared" si="57"/>
        <v>35.555555555555557</v>
      </c>
      <c r="L629" s="179">
        <v>8.1</v>
      </c>
      <c r="M629" s="185">
        <v>7.69</v>
      </c>
      <c r="N629" s="185"/>
      <c r="O629" s="175">
        <v>362.7</v>
      </c>
      <c r="P629" s="179">
        <v>214</v>
      </c>
      <c r="Q629" s="179"/>
      <c r="R629" s="187" t="s">
        <v>245</v>
      </c>
      <c r="S629" s="179"/>
      <c r="T629" s="200" t="s">
        <v>593</v>
      </c>
      <c r="U629" s="179">
        <f t="shared" si="58"/>
        <v>49</v>
      </c>
    </row>
    <row r="630" spans="1:21" x14ac:dyDescent="0.25">
      <c r="A630" s="195">
        <v>42966</v>
      </c>
      <c r="B630" s="198">
        <v>809</v>
      </c>
      <c r="C630" s="121">
        <f t="shared" si="54"/>
        <v>231</v>
      </c>
      <c r="D630" s="202" t="s">
        <v>616</v>
      </c>
      <c r="E630" s="187">
        <v>820</v>
      </c>
      <c r="F630" s="187">
        <v>825</v>
      </c>
      <c r="G630" s="207" t="s">
        <v>19</v>
      </c>
      <c r="H630" s="187">
        <v>73.3</v>
      </c>
      <c r="I630" s="179">
        <f t="shared" si="56"/>
        <v>22.944444444444443</v>
      </c>
      <c r="J630" s="179">
        <v>73.5</v>
      </c>
      <c r="K630" s="179">
        <f t="shared" si="57"/>
        <v>23.055555555555554</v>
      </c>
      <c r="L630" s="187">
        <v>8.5</v>
      </c>
      <c r="M630" s="187">
        <v>7.99</v>
      </c>
      <c r="N630" s="187"/>
      <c r="O630" s="175">
        <v>367.90000000000003</v>
      </c>
      <c r="P630" s="179">
        <v>154</v>
      </c>
      <c r="Q630" s="187">
        <v>34.5</v>
      </c>
      <c r="R630" s="187" t="s">
        <v>617</v>
      </c>
      <c r="S630" s="187"/>
      <c r="T630" s="200" t="s">
        <v>605</v>
      </c>
      <c r="U630" s="179">
        <f t="shared" si="58"/>
        <v>49</v>
      </c>
    </row>
    <row r="631" spans="1:21" x14ac:dyDescent="0.25">
      <c r="A631" s="195">
        <v>42966</v>
      </c>
      <c r="B631" s="198">
        <v>1200</v>
      </c>
      <c r="C631" s="121">
        <f t="shared" si="54"/>
        <v>231</v>
      </c>
      <c r="D631" s="202" t="s">
        <v>618</v>
      </c>
      <c r="E631" s="187">
        <v>1710</v>
      </c>
      <c r="F631" s="187">
        <v>1750</v>
      </c>
      <c r="G631" s="207" t="s">
        <v>274</v>
      </c>
      <c r="H631" s="179">
        <v>76.400000000000006</v>
      </c>
      <c r="I631" s="179">
        <f t="shared" si="56"/>
        <v>24.666666666666668</v>
      </c>
      <c r="J631" s="179">
        <v>93.9</v>
      </c>
      <c r="K631" s="179">
        <f t="shared" si="57"/>
        <v>34.388888888888893</v>
      </c>
      <c r="L631" s="179">
        <v>9.6999999999999993</v>
      </c>
      <c r="M631" s="185">
        <v>7.35</v>
      </c>
      <c r="N631" s="185"/>
      <c r="O631" s="175">
        <v>421.2</v>
      </c>
      <c r="P631" s="179">
        <v>125</v>
      </c>
      <c r="Q631" s="179">
        <v>128.1</v>
      </c>
      <c r="R631" s="187" t="s">
        <v>329</v>
      </c>
      <c r="S631" s="179"/>
      <c r="T631" s="200" t="s">
        <v>638</v>
      </c>
      <c r="U631" s="179">
        <v>54.4</v>
      </c>
    </row>
    <row r="632" spans="1:21" x14ac:dyDescent="0.25">
      <c r="A632" s="195">
        <v>42966</v>
      </c>
      <c r="B632" s="198">
        <v>1217</v>
      </c>
      <c r="C632" s="121">
        <f t="shared" si="54"/>
        <v>231</v>
      </c>
      <c r="D632" s="202" t="s">
        <v>619</v>
      </c>
      <c r="E632" s="187">
        <v>1710</v>
      </c>
      <c r="F632" s="187">
        <v>1750</v>
      </c>
      <c r="G632" s="207" t="s">
        <v>494</v>
      </c>
      <c r="H632" s="179">
        <v>77.099999999999994</v>
      </c>
      <c r="I632" s="179">
        <f t="shared" si="56"/>
        <v>25.05555555555555</v>
      </c>
      <c r="J632" s="179">
        <v>95.2</v>
      </c>
      <c r="K632" s="179">
        <f t="shared" si="57"/>
        <v>35.111111111111114</v>
      </c>
      <c r="L632" s="179">
        <v>6.6</v>
      </c>
      <c r="M632" s="185">
        <v>7.36</v>
      </c>
      <c r="N632" s="185"/>
      <c r="O632" s="175">
        <v>419.90000000000003</v>
      </c>
      <c r="P632" s="179">
        <v>124</v>
      </c>
      <c r="Q632" s="179">
        <v>193.5</v>
      </c>
      <c r="R632" s="187" t="s">
        <v>329</v>
      </c>
      <c r="S632" s="179"/>
      <c r="T632" s="153" t="s">
        <v>637</v>
      </c>
      <c r="U632" s="179">
        <v>54.6</v>
      </c>
    </row>
    <row r="633" spans="1:21" x14ac:dyDescent="0.25">
      <c r="A633" s="195">
        <v>42966</v>
      </c>
      <c r="B633" s="198">
        <v>1229</v>
      </c>
      <c r="C633" s="121">
        <f t="shared" si="54"/>
        <v>231</v>
      </c>
      <c r="D633" s="202" t="s">
        <v>620</v>
      </c>
      <c r="E633" s="187">
        <v>1710</v>
      </c>
      <c r="F633" s="187">
        <v>1750</v>
      </c>
      <c r="G633" s="207" t="s">
        <v>284</v>
      </c>
      <c r="H633" s="179">
        <v>76.8</v>
      </c>
      <c r="I633" s="179">
        <f t="shared" si="56"/>
        <v>24.888888888888886</v>
      </c>
      <c r="J633" s="179">
        <v>95.3</v>
      </c>
      <c r="K633" s="179">
        <f t="shared" si="57"/>
        <v>35.166666666666664</v>
      </c>
      <c r="L633" s="179">
        <v>7</v>
      </c>
      <c r="M633" s="185">
        <v>7.38</v>
      </c>
      <c r="N633" s="185"/>
      <c r="O633" s="175">
        <v>418.6</v>
      </c>
      <c r="P633" s="179">
        <v>126</v>
      </c>
      <c r="Q633" s="179">
        <v>161.6</v>
      </c>
      <c r="R633" s="187" t="s">
        <v>329</v>
      </c>
      <c r="S633" s="179"/>
      <c r="T633" s="153" t="s">
        <v>630</v>
      </c>
      <c r="U633" s="179">
        <v>54.8</v>
      </c>
    </row>
    <row r="634" spans="1:21" x14ac:dyDescent="0.25">
      <c r="A634" s="195">
        <v>42966</v>
      </c>
      <c r="B634" s="198">
        <v>1245</v>
      </c>
      <c r="C634" s="121">
        <f t="shared" si="54"/>
        <v>231</v>
      </c>
      <c r="D634" s="202" t="s">
        <v>621</v>
      </c>
      <c r="E634" s="187">
        <v>1710</v>
      </c>
      <c r="F634" s="187">
        <v>1750</v>
      </c>
      <c r="G634" s="207" t="s">
        <v>285</v>
      </c>
      <c r="H634" s="179">
        <v>76.8</v>
      </c>
      <c r="I634" s="179">
        <f t="shared" si="56"/>
        <v>24.888888888888886</v>
      </c>
      <c r="J634" s="179">
        <v>95.1</v>
      </c>
      <c r="K634" s="179">
        <f t="shared" si="57"/>
        <v>35.05555555555555</v>
      </c>
      <c r="L634" s="179">
        <v>6.4</v>
      </c>
      <c r="M634" s="185">
        <v>7.43</v>
      </c>
      <c r="N634" s="185"/>
      <c r="O634" s="175">
        <v>412.1</v>
      </c>
      <c r="P634" s="179">
        <v>131</v>
      </c>
      <c r="Q634" s="199">
        <v>238.2</v>
      </c>
      <c r="R634" s="187" t="s">
        <v>329</v>
      </c>
      <c r="S634" s="199"/>
      <c r="T634" s="153" t="s">
        <v>631</v>
      </c>
      <c r="U634" s="179">
        <v>54.9</v>
      </c>
    </row>
    <row r="635" spans="1:21" x14ac:dyDescent="0.25">
      <c r="A635" s="195">
        <v>42966</v>
      </c>
      <c r="B635" s="198">
        <v>1315</v>
      </c>
      <c r="C635" s="121">
        <f t="shared" si="54"/>
        <v>231</v>
      </c>
      <c r="D635" s="202" t="s">
        <v>622</v>
      </c>
      <c r="E635" s="187">
        <v>1710</v>
      </c>
      <c r="F635" s="187">
        <v>1750</v>
      </c>
      <c r="G635" s="207" t="s">
        <v>24</v>
      </c>
      <c r="H635" s="179">
        <v>77.8</v>
      </c>
      <c r="I635" s="179">
        <f t="shared" si="56"/>
        <v>25.444444444444443</v>
      </c>
      <c r="J635" s="179">
        <v>95.9</v>
      </c>
      <c r="K635" s="179">
        <f t="shared" si="57"/>
        <v>35.5</v>
      </c>
      <c r="L635" s="179">
        <v>7.7</v>
      </c>
      <c r="M635" s="185">
        <v>7.57</v>
      </c>
      <c r="N635" s="185"/>
      <c r="O635" s="175">
        <v>401.7</v>
      </c>
      <c r="P635" s="179">
        <v>160</v>
      </c>
      <c r="Q635" s="179">
        <v>193.5</v>
      </c>
      <c r="R635" s="187" t="s">
        <v>329</v>
      </c>
      <c r="S635" s="179"/>
      <c r="T635" s="153" t="s">
        <v>630</v>
      </c>
      <c r="U635" s="179">
        <v>59.3</v>
      </c>
    </row>
    <row r="636" spans="1:21" x14ac:dyDescent="0.25">
      <c r="A636" s="195">
        <v>42966</v>
      </c>
      <c r="B636" s="198">
        <v>1340</v>
      </c>
      <c r="C636" s="121">
        <f t="shared" si="54"/>
        <v>231</v>
      </c>
      <c r="D636" s="202" t="s">
        <v>623</v>
      </c>
      <c r="E636" s="187">
        <v>1710</v>
      </c>
      <c r="F636" s="187">
        <v>1750</v>
      </c>
      <c r="G636" s="207" t="s">
        <v>320</v>
      </c>
      <c r="H636" s="179">
        <v>79.7</v>
      </c>
      <c r="I636" s="179">
        <f t="shared" si="56"/>
        <v>26.5</v>
      </c>
      <c r="J636" s="179">
        <v>97.1</v>
      </c>
      <c r="K636" s="179">
        <f t="shared" si="57"/>
        <v>36.166666666666664</v>
      </c>
      <c r="L636" s="179">
        <v>8</v>
      </c>
      <c r="M636" s="185">
        <v>7.63</v>
      </c>
      <c r="N636" s="185"/>
      <c r="O636" s="175">
        <v>399.1</v>
      </c>
      <c r="P636" s="179">
        <v>171</v>
      </c>
      <c r="Q636" s="179">
        <v>120.1</v>
      </c>
      <c r="R636" s="187" t="s">
        <v>329</v>
      </c>
      <c r="S636" s="179"/>
      <c r="T636" s="153" t="s">
        <v>631</v>
      </c>
      <c r="U636" s="179">
        <v>61.8</v>
      </c>
    </row>
    <row r="637" spans="1:21" x14ac:dyDescent="0.25">
      <c r="A637" s="195">
        <v>42966</v>
      </c>
      <c r="B637" s="198">
        <v>1354</v>
      </c>
      <c r="C637" s="121">
        <f t="shared" si="54"/>
        <v>231</v>
      </c>
      <c r="D637" s="202" t="s">
        <v>624</v>
      </c>
      <c r="E637" s="187">
        <v>1710</v>
      </c>
      <c r="F637" s="187">
        <v>1750</v>
      </c>
      <c r="G637" s="207" t="s">
        <v>23</v>
      </c>
      <c r="H637" s="179">
        <v>79.8</v>
      </c>
      <c r="I637" s="179">
        <f t="shared" si="56"/>
        <v>26.555555555555554</v>
      </c>
      <c r="J637" s="179">
        <v>97.5</v>
      </c>
      <c r="K637" s="179">
        <f t="shared" si="57"/>
        <v>36.388888888888886</v>
      </c>
      <c r="L637" s="179">
        <v>7</v>
      </c>
      <c r="M637" s="185">
        <v>7.62</v>
      </c>
      <c r="N637" s="185"/>
      <c r="O637" s="175">
        <v>351</v>
      </c>
      <c r="P637" s="179">
        <v>144</v>
      </c>
      <c r="Q637" s="179">
        <v>141.4</v>
      </c>
      <c r="R637" s="187" t="s">
        <v>329</v>
      </c>
      <c r="S637" s="179"/>
      <c r="T637" s="153" t="s">
        <v>632</v>
      </c>
      <c r="U637" s="179">
        <v>62.2</v>
      </c>
    </row>
    <row r="638" spans="1:21" x14ac:dyDescent="0.25">
      <c r="A638" s="195">
        <v>42966</v>
      </c>
      <c r="B638" s="198">
        <v>1354</v>
      </c>
      <c r="C638" s="121">
        <f t="shared" si="54"/>
        <v>231</v>
      </c>
      <c r="D638" s="202" t="s">
        <v>625</v>
      </c>
      <c r="E638" s="187">
        <v>1710</v>
      </c>
      <c r="F638" s="187">
        <v>1750</v>
      </c>
      <c r="G638" s="207" t="s">
        <v>23</v>
      </c>
      <c r="H638" s="179">
        <v>79.8</v>
      </c>
      <c r="I638" s="179">
        <f t="shared" si="56"/>
        <v>26.555555555555554</v>
      </c>
      <c r="J638" s="179">
        <v>97.5</v>
      </c>
      <c r="K638" s="179">
        <f t="shared" si="57"/>
        <v>36.388888888888886</v>
      </c>
      <c r="L638" s="179">
        <v>7</v>
      </c>
      <c r="M638" s="185">
        <v>7.62</v>
      </c>
      <c r="N638" s="185"/>
      <c r="O638" s="175">
        <v>351</v>
      </c>
      <c r="P638" s="179">
        <v>144</v>
      </c>
      <c r="Q638" s="179">
        <v>134.69999999999999</v>
      </c>
      <c r="R638" s="187" t="s">
        <v>329</v>
      </c>
      <c r="S638" s="179"/>
      <c r="T638" s="153" t="s">
        <v>640</v>
      </c>
      <c r="U638" s="179">
        <v>62.2</v>
      </c>
    </row>
    <row r="639" spans="1:21" x14ac:dyDescent="0.25">
      <c r="A639" s="195">
        <v>42966</v>
      </c>
      <c r="B639" s="198">
        <v>1441</v>
      </c>
      <c r="C639" s="121">
        <f t="shared" si="54"/>
        <v>231</v>
      </c>
      <c r="D639" s="202" t="s">
        <v>626</v>
      </c>
      <c r="E639" s="187">
        <v>1710</v>
      </c>
      <c r="F639" s="187">
        <v>1750</v>
      </c>
      <c r="G639" s="207" t="s">
        <v>491</v>
      </c>
      <c r="H639" s="179">
        <v>80.400000000000006</v>
      </c>
      <c r="I639" s="179">
        <f t="shared" si="56"/>
        <v>26.888888888888893</v>
      </c>
      <c r="J639" s="179">
        <v>98.2</v>
      </c>
      <c r="K639" s="179">
        <f t="shared" si="57"/>
        <v>36.777777777777779</v>
      </c>
      <c r="L639" s="179">
        <v>7</v>
      </c>
      <c r="M639" s="185">
        <v>7.81</v>
      </c>
      <c r="N639" s="185"/>
      <c r="O639" s="175">
        <v>365.3</v>
      </c>
      <c r="P639" s="179">
        <v>135</v>
      </c>
      <c r="Q639" s="179">
        <v>55.6</v>
      </c>
      <c r="R639" s="187" t="s">
        <v>329</v>
      </c>
      <c r="S639" s="179"/>
      <c r="T639" s="153" t="s">
        <v>633</v>
      </c>
      <c r="U639" s="179">
        <v>71.8</v>
      </c>
    </row>
    <row r="640" spans="1:21" x14ac:dyDescent="0.25">
      <c r="A640" s="195">
        <v>42966</v>
      </c>
      <c r="B640" s="198">
        <v>1509</v>
      </c>
      <c r="C640" s="121">
        <f t="shared" si="54"/>
        <v>231</v>
      </c>
      <c r="D640" s="202" t="s">
        <v>627</v>
      </c>
      <c r="E640" s="187">
        <v>1710</v>
      </c>
      <c r="F640" s="187">
        <v>1750</v>
      </c>
      <c r="G640" s="207" t="s">
        <v>417</v>
      </c>
      <c r="H640" s="179">
        <v>80.2</v>
      </c>
      <c r="I640" s="179">
        <f t="shared" si="56"/>
        <v>26.777777777777779</v>
      </c>
      <c r="J640" s="179">
        <v>99.8</v>
      </c>
      <c r="K640" s="179">
        <f t="shared" si="57"/>
        <v>37.666666666666664</v>
      </c>
      <c r="L640" s="179">
        <v>8.1</v>
      </c>
      <c r="M640" s="185">
        <v>7.55</v>
      </c>
      <c r="N640" s="185"/>
      <c r="O640" s="175">
        <v>408.2</v>
      </c>
      <c r="P640" s="179">
        <v>126</v>
      </c>
      <c r="Q640" s="179">
        <v>51.2</v>
      </c>
      <c r="R640" s="187" t="s">
        <v>329</v>
      </c>
      <c r="S640" s="179"/>
      <c r="T640" s="153" t="s">
        <v>634</v>
      </c>
      <c r="U640" s="179">
        <v>73.900000000000006</v>
      </c>
    </row>
    <row r="641" spans="1:21" x14ac:dyDescent="0.25">
      <c r="A641" s="195">
        <v>42966</v>
      </c>
      <c r="B641" s="198">
        <v>1521</v>
      </c>
      <c r="C641" s="121">
        <f t="shared" si="54"/>
        <v>231</v>
      </c>
      <c r="D641" s="202" t="s">
        <v>628</v>
      </c>
      <c r="E641" s="187">
        <v>1710</v>
      </c>
      <c r="F641" s="187">
        <v>1750</v>
      </c>
      <c r="G641" s="195" t="s">
        <v>418</v>
      </c>
      <c r="H641" s="179">
        <v>82</v>
      </c>
      <c r="I641" s="179">
        <f t="shared" si="56"/>
        <v>27.777777777777779</v>
      </c>
      <c r="J641" s="179">
        <v>96.6</v>
      </c>
      <c r="K641" s="179">
        <f t="shared" si="57"/>
        <v>35.888888888888886</v>
      </c>
      <c r="L641" s="179">
        <v>7.8</v>
      </c>
      <c r="M641" s="185">
        <v>7.47</v>
      </c>
      <c r="N641" s="185"/>
      <c r="O641" s="175">
        <v>413.40000000000003</v>
      </c>
      <c r="P641" s="179">
        <v>115</v>
      </c>
      <c r="Q641" s="179">
        <v>86.2</v>
      </c>
      <c r="R641" s="187" t="s">
        <v>329</v>
      </c>
      <c r="S641" s="179"/>
      <c r="T641" s="153" t="s">
        <v>635</v>
      </c>
      <c r="U641" s="179">
        <v>74.099999999999994</v>
      </c>
    </row>
    <row r="642" spans="1:21" x14ac:dyDescent="0.25">
      <c r="A642" s="195">
        <v>42966</v>
      </c>
      <c r="B642" s="198">
        <v>1631</v>
      </c>
      <c r="C642" s="121">
        <f t="shared" si="54"/>
        <v>231</v>
      </c>
      <c r="D642" s="202"/>
      <c r="E642" s="187"/>
      <c r="F642" s="187"/>
      <c r="G642" s="207" t="s">
        <v>343</v>
      </c>
      <c r="H642" s="179">
        <v>79.7</v>
      </c>
      <c r="I642" s="179">
        <f t="shared" si="56"/>
        <v>26.5</v>
      </c>
      <c r="J642" s="179">
        <v>100.2</v>
      </c>
      <c r="K642" s="179">
        <f t="shared" si="57"/>
        <v>37.888888888888893</v>
      </c>
      <c r="L642" s="179">
        <v>8.6999999999999993</v>
      </c>
      <c r="M642" s="185">
        <v>7.81</v>
      </c>
      <c r="N642" s="185"/>
      <c r="O642" s="175">
        <v>367.90000000000003</v>
      </c>
      <c r="P642" s="179">
        <v>137</v>
      </c>
      <c r="Q642" s="179"/>
      <c r="R642" s="187" t="s">
        <v>329</v>
      </c>
      <c r="S642" s="179"/>
      <c r="T642" s="153" t="s">
        <v>636</v>
      </c>
      <c r="U642" s="179">
        <f>IF(G642="Otter Island, south fork",49,0)</f>
        <v>49</v>
      </c>
    </row>
    <row r="643" spans="1:21" x14ac:dyDescent="0.25">
      <c r="A643" s="195">
        <v>42966</v>
      </c>
      <c r="B643" s="198">
        <v>1650</v>
      </c>
      <c r="C643" s="121">
        <f t="shared" si="54"/>
        <v>231</v>
      </c>
      <c r="D643" s="202" t="s">
        <v>629</v>
      </c>
      <c r="E643" s="187">
        <v>1710</v>
      </c>
      <c r="F643" s="187">
        <v>1750</v>
      </c>
      <c r="G643" s="207" t="s">
        <v>458</v>
      </c>
      <c r="H643" s="179"/>
      <c r="I643" s="179"/>
      <c r="J643" s="179"/>
      <c r="K643" s="179"/>
      <c r="L643" s="179"/>
      <c r="M643" s="185"/>
      <c r="N643" s="185"/>
      <c r="O643" s="175">
        <v>0</v>
      </c>
      <c r="P643" s="179"/>
      <c r="Q643" s="179">
        <v>0</v>
      </c>
      <c r="R643" s="187"/>
      <c r="S643" s="179"/>
      <c r="T643" s="153" t="s">
        <v>639</v>
      </c>
      <c r="U643" s="179">
        <f>IF(G643="Otter Island, south fork",49,0)</f>
        <v>0</v>
      </c>
    </row>
    <row r="644" spans="1:21" x14ac:dyDescent="0.25">
      <c r="A644" s="195">
        <v>42967</v>
      </c>
      <c r="B644" s="198">
        <v>712</v>
      </c>
      <c r="C644" s="121">
        <f t="shared" si="54"/>
        <v>232</v>
      </c>
      <c r="D644" s="202" t="s">
        <v>643</v>
      </c>
      <c r="E644" s="187">
        <v>820</v>
      </c>
      <c r="F644" s="187">
        <v>820</v>
      </c>
      <c r="G644" s="207" t="s">
        <v>343</v>
      </c>
      <c r="H644" s="179">
        <v>71.2</v>
      </c>
      <c r="I644" s="179">
        <f t="shared" si="56"/>
        <v>21.777777777777779</v>
      </c>
      <c r="J644" s="179">
        <v>69.2</v>
      </c>
      <c r="K644" s="179">
        <f t="shared" si="57"/>
        <v>20.666666666666668</v>
      </c>
      <c r="L644" s="179">
        <v>7.5</v>
      </c>
      <c r="M644" s="185">
        <v>7.85</v>
      </c>
      <c r="N644" s="185"/>
      <c r="O644" s="175">
        <v>352.3</v>
      </c>
      <c r="P644" s="179">
        <v>168</v>
      </c>
      <c r="Q644" s="179">
        <v>44.3</v>
      </c>
      <c r="R644" s="187" t="s">
        <v>641</v>
      </c>
      <c r="S644" s="179"/>
      <c r="T644" s="153" t="s">
        <v>644</v>
      </c>
      <c r="U644" s="179">
        <f>IF(G644="Otter Island, south fork",49,0)</f>
        <v>49</v>
      </c>
    </row>
    <row r="645" spans="1:21" x14ac:dyDescent="0.25">
      <c r="A645" s="195">
        <v>42967</v>
      </c>
      <c r="B645" s="198">
        <v>958</v>
      </c>
      <c r="C645" s="121">
        <f t="shared" si="54"/>
        <v>232</v>
      </c>
      <c r="D645" s="202" t="s">
        <v>645</v>
      </c>
      <c r="E645" s="187">
        <v>1145</v>
      </c>
      <c r="F645" s="187">
        <v>1150</v>
      </c>
      <c r="G645" s="207" t="s">
        <v>225</v>
      </c>
      <c r="H645" s="179">
        <v>73.099999999999994</v>
      </c>
      <c r="I645" s="179">
        <f t="shared" si="56"/>
        <v>22.833333333333329</v>
      </c>
      <c r="J645" s="179">
        <v>80.5</v>
      </c>
      <c r="K645" s="179">
        <f t="shared" si="57"/>
        <v>26.944444444444443</v>
      </c>
      <c r="L645" s="179">
        <v>8.3000000000000007</v>
      </c>
      <c r="M645" s="185">
        <v>7.44</v>
      </c>
      <c r="N645" s="185"/>
      <c r="O645" s="175">
        <v>370.5</v>
      </c>
      <c r="P645" s="179">
        <v>84.5</v>
      </c>
      <c r="Q645" s="179">
        <v>15.3</v>
      </c>
      <c r="R645" s="187" t="s">
        <v>649</v>
      </c>
      <c r="S645" s="179"/>
      <c r="T645" s="153" t="s">
        <v>650</v>
      </c>
      <c r="U645" s="179">
        <v>41.6</v>
      </c>
    </row>
    <row r="646" spans="1:21" x14ac:dyDescent="0.25">
      <c r="A646" s="195">
        <v>42967</v>
      </c>
      <c r="B646" s="198">
        <v>1025</v>
      </c>
      <c r="C646" s="121">
        <f t="shared" si="54"/>
        <v>232</v>
      </c>
      <c r="D646" s="202" t="s">
        <v>646</v>
      </c>
      <c r="E646" s="187">
        <v>1145</v>
      </c>
      <c r="F646" s="187">
        <v>1150</v>
      </c>
      <c r="G646" s="207" t="s">
        <v>200</v>
      </c>
      <c r="H646" s="179">
        <v>74.900000000000006</v>
      </c>
      <c r="I646" s="179">
        <f t="shared" si="56"/>
        <v>23.833333333333336</v>
      </c>
      <c r="J646" s="179">
        <v>84.8</v>
      </c>
      <c r="K646" s="179">
        <f t="shared" si="57"/>
        <v>29.333333333333332</v>
      </c>
      <c r="L646" s="179">
        <v>7.3</v>
      </c>
      <c r="M646" s="185">
        <v>7.63</v>
      </c>
      <c r="N646" s="185"/>
      <c r="O646" s="175">
        <v>362.7</v>
      </c>
      <c r="P646" s="179">
        <v>128</v>
      </c>
      <c r="Q646" s="179">
        <v>25.3</v>
      </c>
      <c r="R646" s="187" t="s">
        <v>649</v>
      </c>
      <c r="S646" s="179"/>
      <c r="T646" s="153" t="s">
        <v>651</v>
      </c>
      <c r="U646" s="179">
        <v>44</v>
      </c>
    </row>
    <row r="647" spans="1:21" x14ac:dyDescent="0.25">
      <c r="A647" s="195">
        <v>42967</v>
      </c>
      <c r="B647" s="198">
        <v>1042</v>
      </c>
      <c r="C647" s="121">
        <f t="shared" si="54"/>
        <v>232</v>
      </c>
      <c r="D647" s="202" t="s">
        <v>647</v>
      </c>
      <c r="E647" s="187">
        <v>1145</v>
      </c>
      <c r="F647" s="187">
        <v>1150</v>
      </c>
      <c r="G647" s="207" t="s">
        <v>179</v>
      </c>
      <c r="H647" s="179">
        <v>75.400000000000006</v>
      </c>
      <c r="I647" s="179">
        <f t="shared" si="56"/>
        <v>24.111111111111114</v>
      </c>
      <c r="J647" s="179">
        <v>86.5</v>
      </c>
      <c r="K647" s="179">
        <f t="shared" si="57"/>
        <v>30.277777777777779</v>
      </c>
      <c r="L647" s="179">
        <v>8.3000000000000007</v>
      </c>
      <c r="M647" s="185">
        <v>7.71</v>
      </c>
      <c r="N647" s="185"/>
      <c r="O647" s="175">
        <v>353.6</v>
      </c>
      <c r="P647" s="179">
        <v>107</v>
      </c>
      <c r="Q647" s="179">
        <v>18.5</v>
      </c>
      <c r="R647" s="187" t="s">
        <v>649</v>
      </c>
      <c r="S647" s="179"/>
      <c r="T647" s="153" t="s">
        <v>642</v>
      </c>
      <c r="U647" s="179">
        <v>46.2</v>
      </c>
    </row>
    <row r="648" spans="1:21" x14ac:dyDescent="0.25">
      <c r="A648" s="195">
        <v>42967</v>
      </c>
      <c r="B648" s="198">
        <v>1115</v>
      </c>
      <c r="C648" s="121">
        <f t="shared" si="54"/>
        <v>232</v>
      </c>
      <c r="D648" s="202" t="s">
        <v>648</v>
      </c>
      <c r="E648" s="187">
        <v>1145</v>
      </c>
      <c r="F648" s="187">
        <v>1150</v>
      </c>
      <c r="G648" s="207" t="s">
        <v>263</v>
      </c>
      <c r="H648" s="179">
        <v>76.3</v>
      </c>
      <c r="I648" s="179">
        <f t="shared" si="56"/>
        <v>24.611111111111107</v>
      </c>
      <c r="J648" s="179">
        <v>87.6</v>
      </c>
      <c r="K648" s="179">
        <f t="shared" si="57"/>
        <v>30.888888888888886</v>
      </c>
      <c r="L648" s="179">
        <v>8.3000000000000007</v>
      </c>
      <c r="M648" s="185">
        <v>7.71</v>
      </c>
      <c r="N648" s="185"/>
      <c r="O648" s="175">
        <v>369.2</v>
      </c>
      <c r="P648" s="179">
        <v>161</v>
      </c>
      <c r="Q648" s="179">
        <v>19.7</v>
      </c>
      <c r="R648" s="187" t="s">
        <v>649</v>
      </c>
      <c r="S648" s="179"/>
      <c r="T648" s="153" t="s">
        <v>652</v>
      </c>
      <c r="U648" s="179">
        <v>47.9</v>
      </c>
    </row>
    <row r="649" spans="1:21" x14ac:dyDescent="0.25">
      <c r="A649" s="195">
        <v>42967</v>
      </c>
      <c r="B649" s="198">
        <v>1223</v>
      </c>
      <c r="C649" s="121">
        <f t="shared" si="54"/>
        <v>232</v>
      </c>
      <c r="D649" s="202"/>
      <c r="E649" s="187"/>
      <c r="F649" s="187"/>
      <c r="G649" s="207" t="s">
        <v>343</v>
      </c>
      <c r="H649" s="179">
        <v>78.099999999999994</v>
      </c>
      <c r="I649" s="179">
        <f t="shared" si="56"/>
        <v>25.611111111111107</v>
      </c>
      <c r="J649" s="179">
        <v>90</v>
      </c>
      <c r="K649" s="179">
        <f t="shared" si="57"/>
        <v>32.222222222222221</v>
      </c>
      <c r="L649" s="179">
        <v>7.2</v>
      </c>
      <c r="M649" s="185">
        <v>7.76</v>
      </c>
      <c r="N649" s="185"/>
      <c r="O649" s="175">
        <v>373.1</v>
      </c>
      <c r="P649" s="179">
        <v>155</v>
      </c>
      <c r="Q649" s="179"/>
      <c r="R649" s="187" t="s">
        <v>649</v>
      </c>
      <c r="S649" s="179"/>
      <c r="T649" s="153" t="s">
        <v>653</v>
      </c>
      <c r="U649" s="179">
        <f>IF(G649="Otter Island, south fork",49,0)</f>
        <v>49</v>
      </c>
    </row>
    <row r="650" spans="1:21" x14ac:dyDescent="0.25">
      <c r="A650" s="195">
        <v>42968</v>
      </c>
      <c r="B650" s="198">
        <v>708</v>
      </c>
      <c r="C650" s="121">
        <f t="shared" si="54"/>
        <v>233</v>
      </c>
      <c r="D650" s="202" t="s">
        <v>656</v>
      </c>
      <c r="E650" s="187">
        <v>820</v>
      </c>
      <c r="F650" s="187">
        <v>810</v>
      </c>
      <c r="G650" s="207" t="s">
        <v>343</v>
      </c>
      <c r="H650" s="179">
        <v>71.2</v>
      </c>
      <c r="I650" s="179">
        <f t="shared" si="56"/>
        <v>21.777777777777779</v>
      </c>
      <c r="J650" s="179">
        <v>65.8</v>
      </c>
      <c r="K650" s="179">
        <f t="shared" si="57"/>
        <v>18.777777777777775</v>
      </c>
      <c r="L650" s="179">
        <v>6.5</v>
      </c>
      <c r="M650" s="185">
        <v>7.49</v>
      </c>
      <c r="N650" s="185"/>
      <c r="O650" s="175">
        <v>356.2</v>
      </c>
      <c r="P650" s="179">
        <v>143</v>
      </c>
      <c r="Q650" s="179">
        <v>30.7</v>
      </c>
      <c r="R650" s="187" t="s">
        <v>401</v>
      </c>
      <c r="S650" s="179"/>
      <c r="T650" s="153" t="s">
        <v>657</v>
      </c>
      <c r="U650" s="179">
        <v>49</v>
      </c>
    </row>
    <row r="651" spans="1:21" x14ac:dyDescent="0.25">
      <c r="A651" s="195">
        <v>42968</v>
      </c>
      <c r="B651" s="198">
        <v>1337</v>
      </c>
      <c r="C651" s="121">
        <f t="shared" si="54"/>
        <v>233</v>
      </c>
      <c r="D651" s="202"/>
      <c r="E651" s="187"/>
      <c r="F651" s="187"/>
      <c r="G651" s="207" t="s">
        <v>343</v>
      </c>
      <c r="H651" s="179">
        <v>78.400000000000006</v>
      </c>
      <c r="I651" s="179">
        <f t="shared" si="56"/>
        <v>25.777777777777779</v>
      </c>
      <c r="J651" s="179">
        <v>90.1</v>
      </c>
      <c r="K651" s="179">
        <f t="shared" si="57"/>
        <v>32.277777777777771</v>
      </c>
      <c r="L651" s="179">
        <v>7.4</v>
      </c>
      <c r="M651" s="185">
        <v>7.65</v>
      </c>
      <c r="N651" s="185"/>
      <c r="O651" s="175">
        <v>373.1</v>
      </c>
      <c r="P651" s="179">
        <v>127</v>
      </c>
      <c r="Q651" s="179"/>
      <c r="R651" s="187" t="s">
        <v>466</v>
      </c>
      <c r="S651" s="179"/>
      <c r="T651" s="153" t="s">
        <v>658</v>
      </c>
      <c r="U651" s="179">
        <v>49</v>
      </c>
    </row>
    <row r="652" spans="1:21" x14ac:dyDescent="0.25">
      <c r="A652" s="195">
        <v>42969</v>
      </c>
      <c r="B652" s="198">
        <v>756</v>
      </c>
      <c r="C652" s="121">
        <f t="shared" si="54"/>
        <v>234</v>
      </c>
      <c r="D652" s="202"/>
      <c r="E652" s="187"/>
      <c r="F652" s="187"/>
      <c r="G652" s="207" t="s">
        <v>343</v>
      </c>
      <c r="H652" s="179">
        <v>72.5</v>
      </c>
      <c r="I652" s="179">
        <f t="shared" si="56"/>
        <v>22.5</v>
      </c>
      <c r="J652" s="179">
        <v>73.5</v>
      </c>
      <c r="K652" s="179">
        <f t="shared" si="57"/>
        <v>23.055555555555554</v>
      </c>
      <c r="L652" s="179">
        <v>6.7</v>
      </c>
      <c r="M652" s="185">
        <v>7.79</v>
      </c>
      <c r="N652" s="185"/>
      <c r="O652" s="175">
        <v>362.7</v>
      </c>
      <c r="P652" s="179">
        <v>128</v>
      </c>
      <c r="Q652" s="179"/>
      <c r="R652" s="187" t="s">
        <v>401</v>
      </c>
      <c r="S652" s="179"/>
      <c r="T652" s="153" t="s">
        <v>661</v>
      </c>
      <c r="U652" s="179">
        <v>49</v>
      </c>
    </row>
    <row r="653" spans="1:21" x14ac:dyDescent="0.25">
      <c r="A653" s="195">
        <v>42969</v>
      </c>
      <c r="B653" s="198">
        <v>1122</v>
      </c>
      <c r="C653" s="121">
        <f t="shared" si="54"/>
        <v>234</v>
      </c>
      <c r="D653" s="202"/>
      <c r="E653" s="187"/>
      <c r="F653" s="187"/>
      <c r="G653" s="207" t="s">
        <v>343</v>
      </c>
      <c r="H653" s="179">
        <v>77.8</v>
      </c>
      <c r="I653" s="179">
        <f t="shared" si="56"/>
        <v>25.444444444444443</v>
      </c>
      <c r="J653" s="179">
        <v>90.5</v>
      </c>
      <c r="K653" s="179">
        <f t="shared" si="57"/>
        <v>32.5</v>
      </c>
      <c r="L653" s="179">
        <v>7.1</v>
      </c>
      <c r="M653" s="185">
        <v>7.6</v>
      </c>
      <c r="N653" s="185"/>
      <c r="O653" s="175">
        <v>373.1</v>
      </c>
      <c r="P653" s="179">
        <v>128</v>
      </c>
      <c r="Q653" s="179"/>
      <c r="R653" s="187" t="s">
        <v>231</v>
      </c>
      <c r="S653" s="179"/>
      <c r="T653" s="153" t="s">
        <v>650</v>
      </c>
      <c r="U653" s="179">
        <v>49</v>
      </c>
    </row>
    <row r="654" spans="1:21" x14ac:dyDescent="0.25">
      <c r="A654" s="195">
        <v>42972</v>
      </c>
      <c r="B654" s="198">
        <v>1440</v>
      </c>
      <c r="C654" s="121">
        <f t="shared" si="54"/>
        <v>237</v>
      </c>
      <c r="D654" s="202" t="s">
        <v>663</v>
      </c>
      <c r="E654" s="187">
        <v>1805</v>
      </c>
      <c r="F654" s="187">
        <v>1905</v>
      </c>
      <c r="G654" s="207" t="s">
        <v>343</v>
      </c>
      <c r="H654" s="179">
        <v>80.7</v>
      </c>
      <c r="I654" s="179">
        <f t="shared" si="56"/>
        <v>27.055555555555557</v>
      </c>
      <c r="J654" s="179">
        <v>96.5</v>
      </c>
      <c r="K654" s="179">
        <f t="shared" si="57"/>
        <v>35.833333333333336</v>
      </c>
      <c r="L654" s="179">
        <v>7.1</v>
      </c>
      <c r="M654" s="185">
        <v>8.02</v>
      </c>
      <c r="N654" s="185"/>
      <c r="O654" s="175">
        <v>291.2</v>
      </c>
      <c r="P654" s="179">
        <v>980</v>
      </c>
      <c r="Q654" s="199">
        <v>2419.6</v>
      </c>
      <c r="R654" s="187" t="s">
        <v>662</v>
      </c>
      <c r="S654" s="199"/>
      <c r="T654" s="153" t="s">
        <v>664</v>
      </c>
      <c r="U654" s="179">
        <v>49</v>
      </c>
    </row>
    <row r="655" spans="1:21" x14ac:dyDescent="0.25">
      <c r="A655" s="195">
        <v>42973</v>
      </c>
      <c r="B655" s="198">
        <v>800</v>
      </c>
      <c r="C655" s="121">
        <f t="shared" si="54"/>
        <v>238</v>
      </c>
      <c r="D655" s="202" t="s">
        <v>665</v>
      </c>
      <c r="E655" s="187">
        <v>1905</v>
      </c>
      <c r="F655" s="187">
        <v>2100</v>
      </c>
      <c r="G655" s="207" t="s">
        <v>343</v>
      </c>
      <c r="H655" s="179">
        <v>76.2</v>
      </c>
      <c r="I655" s="179">
        <f t="shared" si="56"/>
        <v>24.555555555555557</v>
      </c>
      <c r="J655" s="179">
        <v>75.099999999999994</v>
      </c>
      <c r="K655" s="179">
        <f t="shared" si="57"/>
        <v>23.944444444444439</v>
      </c>
      <c r="L655" s="179">
        <v>7.1</v>
      </c>
      <c r="M655" s="185">
        <v>7.64</v>
      </c>
      <c r="N655" s="185"/>
      <c r="O655" s="175">
        <v>266.5</v>
      </c>
      <c r="P655" s="179">
        <v>520</v>
      </c>
      <c r="Q655" s="199">
        <v>517.20000000000005</v>
      </c>
      <c r="R655" s="187" t="s">
        <v>104</v>
      </c>
      <c r="S655" s="199"/>
      <c r="T655" s="153" t="s">
        <v>667</v>
      </c>
      <c r="U655" s="179">
        <v>49</v>
      </c>
    </row>
    <row r="656" spans="1:21" x14ac:dyDescent="0.25">
      <c r="A656" s="195">
        <v>42974</v>
      </c>
      <c r="B656" s="198">
        <v>735</v>
      </c>
      <c r="C656" s="121">
        <f t="shared" si="54"/>
        <v>239</v>
      </c>
      <c r="D656" s="202" t="s">
        <v>666</v>
      </c>
      <c r="E656" s="187">
        <v>755</v>
      </c>
      <c r="F656" s="187">
        <v>750</v>
      </c>
      <c r="G656" s="207" t="s">
        <v>343</v>
      </c>
      <c r="H656" s="179">
        <v>73.2</v>
      </c>
      <c r="I656" s="179">
        <f t="shared" si="56"/>
        <v>22.888888888888889</v>
      </c>
      <c r="J656" s="179">
        <v>68.099999999999994</v>
      </c>
      <c r="K656" s="179">
        <f t="shared" si="57"/>
        <v>20.055555555555554</v>
      </c>
      <c r="L656" s="179">
        <v>7.9</v>
      </c>
      <c r="M656" s="185">
        <v>7.51</v>
      </c>
      <c r="N656" s="185"/>
      <c r="O656" s="175">
        <v>313.3</v>
      </c>
      <c r="P656" s="179">
        <v>270</v>
      </c>
      <c r="Q656" s="179">
        <v>133.4</v>
      </c>
      <c r="R656" s="187" t="s">
        <v>104</v>
      </c>
      <c r="S656" s="179"/>
      <c r="T656" s="153" t="s">
        <v>668</v>
      </c>
      <c r="U656" s="179">
        <v>49</v>
      </c>
    </row>
    <row r="657" spans="1:22" x14ac:dyDescent="0.25">
      <c r="A657" s="195">
        <v>42974</v>
      </c>
      <c r="B657" s="198">
        <v>1328</v>
      </c>
      <c r="C657" s="121">
        <f t="shared" ref="C657:C720" si="59">A657-DATE(YEAR(A657),1,0)</f>
        <v>239</v>
      </c>
      <c r="D657" s="202" t="s">
        <v>670</v>
      </c>
      <c r="E657" s="187">
        <v>1740</v>
      </c>
      <c r="F657" s="187">
        <v>1715</v>
      </c>
      <c r="G657" s="207" t="s">
        <v>274</v>
      </c>
      <c r="H657" s="179">
        <v>82.6</v>
      </c>
      <c r="I657" s="179">
        <f t="shared" si="56"/>
        <v>28.111111111111107</v>
      </c>
      <c r="J657" s="179">
        <v>96.8</v>
      </c>
      <c r="K657" s="179">
        <f t="shared" si="57"/>
        <v>36</v>
      </c>
      <c r="L657" s="179">
        <v>7.9</v>
      </c>
      <c r="M657" s="185">
        <v>7.25</v>
      </c>
      <c r="N657" s="185"/>
      <c r="O657" s="175">
        <v>345.8</v>
      </c>
      <c r="P657" s="179">
        <v>228</v>
      </c>
      <c r="Q657" s="199">
        <v>410.6</v>
      </c>
      <c r="R657" s="187" t="s">
        <v>681</v>
      </c>
      <c r="S657" s="199"/>
      <c r="T657" s="153" t="s">
        <v>595</v>
      </c>
      <c r="U657" s="179">
        <v>54.4</v>
      </c>
    </row>
    <row r="658" spans="1:22" x14ac:dyDescent="0.25">
      <c r="A658" s="195">
        <v>42974</v>
      </c>
      <c r="B658" s="198">
        <v>1353</v>
      </c>
      <c r="C658" s="121">
        <f t="shared" si="59"/>
        <v>239</v>
      </c>
      <c r="D658" s="202" t="s">
        <v>671</v>
      </c>
      <c r="E658" s="187">
        <v>1740</v>
      </c>
      <c r="F658" s="187">
        <v>1715</v>
      </c>
      <c r="G658" s="207" t="s">
        <v>494</v>
      </c>
      <c r="H658" s="179">
        <v>82.5</v>
      </c>
      <c r="I658" s="179">
        <f t="shared" si="56"/>
        <v>28.055555555555554</v>
      </c>
      <c r="J658" s="179">
        <v>98.5</v>
      </c>
      <c r="K658" s="179">
        <f t="shared" si="57"/>
        <v>36.944444444444443</v>
      </c>
      <c r="L658" s="179">
        <v>7.5</v>
      </c>
      <c r="M658" s="185">
        <v>7.22</v>
      </c>
      <c r="N658" s="185"/>
      <c r="O658" s="175">
        <v>349.7</v>
      </c>
      <c r="P658" s="179">
        <v>220</v>
      </c>
      <c r="Q658" s="199">
        <v>488.4</v>
      </c>
      <c r="R658" s="187" t="s">
        <v>681</v>
      </c>
      <c r="S658" s="199"/>
      <c r="T658" s="153" t="s">
        <v>595</v>
      </c>
      <c r="U658" s="179">
        <v>54.6</v>
      </c>
    </row>
    <row r="659" spans="1:22" x14ac:dyDescent="0.25">
      <c r="A659" s="195">
        <v>42974</v>
      </c>
      <c r="B659" s="198">
        <v>1402</v>
      </c>
      <c r="C659" s="121">
        <f t="shared" si="59"/>
        <v>239</v>
      </c>
      <c r="D659" s="202" t="s">
        <v>672</v>
      </c>
      <c r="E659" s="187">
        <v>1740</v>
      </c>
      <c r="F659" s="187">
        <v>1715</v>
      </c>
      <c r="G659" s="207" t="s">
        <v>284</v>
      </c>
      <c r="H659" s="179">
        <v>82.8</v>
      </c>
      <c r="I659" s="179">
        <f t="shared" si="56"/>
        <v>28.222222222222221</v>
      </c>
      <c r="J659" s="179">
        <v>99.2</v>
      </c>
      <c r="K659" s="179">
        <f t="shared" si="57"/>
        <v>37.333333333333336</v>
      </c>
      <c r="L659" s="179">
        <v>7.1</v>
      </c>
      <c r="M659" s="185">
        <v>7.25</v>
      </c>
      <c r="N659" s="185"/>
      <c r="O659" s="175">
        <v>351</v>
      </c>
      <c r="P659" s="179">
        <v>227</v>
      </c>
      <c r="Q659" s="199">
        <v>920.8</v>
      </c>
      <c r="R659" s="187" t="s">
        <v>681</v>
      </c>
      <c r="S659" s="199"/>
      <c r="T659" s="153" t="s">
        <v>682</v>
      </c>
      <c r="U659" s="179">
        <v>54.8</v>
      </c>
    </row>
    <row r="660" spans="1:22" x14ac:dyDescent="0.25">
      <c r="A660" s="195">
        <v>42974</v>
      </c>
      <c r="B660" s="198">
        <v>1418</v>
      </c>
      <c r="C660" s="121">
        <f t="shared" si="59"/>
        <v>239</v>
      </c>
      <c r="D660" s="202" t="s">
        <v>673</v>
      </c>
      <c r="E660" s="187">
        <v>1740</v>
      </c>
      <c r="F660" s="187">
        <v>1715</v>
      </c>
      <c r="G660" s="207" t="s">
        <v>285</v>
      </c>
      <c r="H660" s="179">
        <v>82.3</v>
      </c>
      <c r="I660" s="179">
        <f t="shared" si="56"/>
        <v>27.944444444444443</v>
      </c>
      <c r="J660" s="179">
        <v>99.3</v>
      </c>
      <c r="K660" s="179">
        <f t="shared" si="57"/>
        <v>37.388888888888886</v>
      </c>
      <c r="L660" s="179">
        <v>7.9</v>
      </c>
      <c r="M660" s="185">
        <v>7.26</v>
      </c>
      <c r="N660" s="185"/>
      <c r="O660" s="175">
        <v>352.3</v>
      </c>
      <c r="P660" s="179">
        <v>219</v>
      </c>
      <c r="Q660" s="199">
        <v>686.7</v>
      </c>
      <c r="R660" s="187" t="s">
        <v>681</v>
      </c>
      <c r="S660" s="199"/>
      <c r="T660" s="153" t="s">
        <v>595</v>
      </c>
      <c r="U660" s="179">
        <v>54.9</v>
      </c>
    </row>
    <row r="661" spans="1:22" x14ac:dyDescent="0.25">
      <c r="A661" s="195">
        <v>42974</v>
      </c>
      <c r="B661" s="198">
        <v>1440</v>
      </c>
      <c r="C661" s="121">
        <f t="shared" si="59"/>
        <v>239</v>
      </c>
      <c r="D661" s="202" t="s">
        <v>674</v>
      </c>
      <c r="E661" s="187">
        <v>1740</v>
      </c>
      <c r="F661" s="187">
        <v>1715</v>
      </c>
      <c r="G661" s="207" t="s">
        <v>24</v>
      </c>
      <c r="H661" s="179">
        <v>82.4</v>
      </c>
      <c r="I661" s="179">
        <f t="shared" si="56"/>
        <v>28.000000000000004</v>
      </c>
      <c r="J661" s="179">
        <v>99</v>
      </c>
      <c r="K661" s="179">
        <f t="shared" si="57"/>
        <v>37.222222222222221</v>
      </c>
      <c r="L661" s="179">
        <v>7.6</v>
      </c>
      <c r="M661" s="185">
        <v>7.42</v>
      </c>
      <c r="N661" s="185"/>
      <c r="O661" s="175">
        <v>339.3</v>
      </c>
      <c r="P661" s="179">
        <v>262</v>
      </c>
      <c r="Q661" s="199">
        <v>501.2</v>
      </c>
      <c r="R661" s="187" t="s">
        <v>681</v>
      </c>
      <c r="S661" s="199"/>
      <c r="T661" s="153" t="s">
        <v>683</v>
      </c>
      <c r="U661" s="179">
        <v>59.3</v>
      </c>
    </row>
    <row r="662" spans="1:22" x14ac:dyDescent="0.25">
      <c r="A662" s="195">
        <v>42974</v>
      </c>
      <c r="B662" s="198">
        <v>1501</v>
      </c>
      <c r="C662" s="121">
        <f t="shared" si="59"/>
        <v>239</v>
      </c>
      <c r="D662" s="202" t="s">
        <v>675</v>
      </c>
      <c r="E662" s="187">
        <v>1740</v>
      </c>
      <c r="F662" s="187">
        <v>1715</v>
      </c>
      <c r="G662" s="207" t="s">
        <v>320</v>
      </c>
      <c r="H662" s="179">
        <v>82.4</v>
      </c>
      <c r="I662" s="179">
        <f t="shared" si="56"/>
        <v>28.000000000000004</v>
      </c>
      <c r="J662" s="179">
        <v>98.1</v>
      </c>
      <c r="K662" s="179">
        <f t="shared" si="57"/>
        <v>36.722222222222221</v>
      </c>
      <c r="L662" s="199">
        <v>6</v>
      </c>
      <c r="M662" s="185">
        <v>7.4</v>
      </c>
      <c r="N662" s="185"/>
      <c r="O662" s="175">
        <v>453.7</v>
      </c>
      <c r="P662" s="179">
        <v>262</v>
      </c>
      <c r="Q662" s="199">
        <v>328.2</v>
      </c>
      <c r="R662" s="187" t="s">
        <v>681</v>
      </c>
      <c r="S662" s="199"/>
      <c r="T662" s="153" t="s">
        <v>684</v>
      </c>
      <c r="U662" s="179">
        <v>61.8</v>
      </c>
    </row>
    <row r="663" spans="1:22" x14ac:dyDescent="0.25">
      <c r="A663" s="195">
        <v>42974</v>
      </c>
      <c r="B663" s="198">
        <v>1513</v>
      </c>
      <c r="C663" s="121">
        <f t="shared" si="59"/>
        <v>239</v>
      </c>
      <c r="D663" s="202" t="s">
        <v>676</v>
      </c>
      <c r="E663" s="187">
        <v>1740</v>
      </c>
      <c r="F663" s="187">
        <v>1715</v>
      </c>
      <c r="G663" s="207" t="s">
        <v>23</v>
      </c>
      <c r="H663" s="179">
        <v>82.1</v>
      </c>
      <c r="I663" s="179">
        <f t="shared" si="56"/>
        <v>27.833333333333329</v>
      </c>
      <c r="J663" s="179">
        <v>98</v>
      </c>
      <c r="K663" s="179">
        <f t="shared" si="57"/>
        <v>36.666666666666664</v>
      </c>
      <c r="L663" s="179">
        <v>8</v>
      </c>
      <c r="M663" s="185">
        <v>7.52</v>
      </c>
      <c r="N663" s="185"/>
      <c r="O663" s="175">
        <v>328.90000000000003</v>
      </c>
      <c r="P663" s="179">
        <v>188</v>
      </c>
      <c r="Q663" s="199">
        <v>547.5</v>
      </c>
      <c r="R663" s="187" t="s">
        <v>681</v>
      </c>
      <c r="S663" s="199"/>
      <c r="T663" s="153" t="s">
        <v>685</v>
      </c>
      <c r="U663" s="179">
        <v>62.2</v>
      </c>
    </row>
    <row r="664" spans="1:22" x14ac:dyDescent="0.25">
      <c r="A664" s="195">
        <v>42974</v>
      </c>
      <c r="B664" s="198">
        <v>1553</v>
      </c>
      <c r="C664" s="121">
        <f t="shared" si="59"/>
        <v>239</v>
      </c>
      <c r="D664" s="202" t="s">
        <v>677</v>
      </c>
      <c r="E664" s="187">
        <v>1740</v>
      </c>
      <c r="F664" s="187">
        <v>1715</v>
      </c>
      <c r="G664" s="207" t="s">
        <v>491</v>
      </c>
      <c r="H664" s="179">
        <v>82.1</v>
      </c>
      <c r="I664" s="179">
        <f t="shared" si="56"/>
        <v>27.833333333333329</v>
      </c>
      <c r="J664" s="179">
        <v>94.9</v>
      </c>
      <c r="K664" s="179">
        <f t="shared" si="57"/>
        <v>34.94444444444445</v>
      </c>
      <c r="L664" s="179">
        <v>6.8</v>
      </c>
      <c r="M664" s="185">
        <v>7.63</v>
      </c>
      <c r="N664" s="185"/>
      <c r="O664" s="175">
        <v>349.7</v>
      </c>
      <c r="P664" s="179">
        <v>170</v>
      </c>
      <c r="Q664" s="179">
        <v>143</v>
      </c>
      <c r="R664" s="187" t="s">
        <v>681</v>
      </c>
      <c r="S664" s="179"/>
      <c r="T664" s="153" t="s">
        <v>683</v>
      </c>
      <c r="U664" s="179">
        <v>71.8</v>
      </c>
    </row>
    <row r="665" spans="1:22" x14ac:dyDescent="0.25">
      <c r="A665" s="195">
        <v>42974</v>
      </c>
      <c r="B665" s="198">
        <v>1615</v>
      </c>
      <c r="C665" s="121">
        <f t="shared" si="59"/>
        <v>239</v>
      </c>
      <c r="D665" s="202" t="s">
        <v>678</v>
      </c>
      <c r="E665" s="187">
        <v>1740</v>
      </c>
      <c r="F665" s="187">
        <v>1715</v>
      </c>
      <c r="G665" s="207" t="s">
        <v>417</v>
      </c>
      <c r="H665" s="179">
        <v>80.8</v>
      </c>
      <c r="I665" s="179">
        <f t="shared" si="56"/>
        <v>27.111111111111107</v>
      </c>
      <c r="J665" s="179">
        <v>96</v>
      </c>
      <c r="K665" s="179">
        <f t="shared" si="57"/>
        <v>35.555555555555557</v>
      </c>
      <c r="L665" s="179">
        <v>7.3</v>
      </c>
      <c r="M665" s="185">
        <v>7.5</v>
      </c>
      <c r="N665" s="185"/>
      <c r="O665" s="175">
        <v>396.5</v>
      </c>
      <c r="P665" s="179">
        <v>150</v>
      </c>
      <c r="Q665" s="179">
        <v>109.5</v>
      </c>
      <c r="R665" s="187" t="s">
        <v>681</v>
      </c>
      <c r="S665" s="179"/>
      <c r="T665" s="153" t="s">
        <v>686</v>
      </c>
      <c r="U665" s="179">
        <v>73.900000000000006</v>
      </c>
    </row>
    <row r="666" spans="1:22" x14ac:dyDescent="0.25">
      <c r="A666" s="195">
        <v>42974</v>
      </c>
      <c r="B666" s="198">
        <v>1628</v>
      </c>
      <c r="C666" s="121">
        <f t="shared" si="59"/>
        <v>239</v>
      </c>
      <c r="D666" s="202" t="s">
        <v>679</v>
      </c>
      <c r="E666" s="187">
        <v>1740</v>
      </c>
      <c r="F666" s="187">
        <v>1715</v>
      </c>
      <c r="G666" s="207" t="s">
        <v>418</v>
      </c>
      <c r="H666" s="179">
        <v>80.599999999999994</v>
      </c>
      <c r="I666" s="179">
        <f t="shared" si="56"/>
        <v>26.999999999999996</v>
      </c>
      <c r="J666" s="179">
        <v>97.4</v>
      </c>
      <c r="K666" s="179">
        <f t="shared" si="57"/>
        <v>36.333333333333336</v>
      </c>
      <c r="L666" s="179">
        <v>7.2</v>
      </c>
      <c r="M666" s="185">
        <v>7.43</v>
      </c>
      <c r="N666" s="185"/>
      <c r="O666" s="175">
        <v>400.40000000000003</v>
      </c>
      <c r="P666" s="179">
        <v>143</v>
      </c>
      <c r="Q666" s="179">
        <v>116.9</v>
      </c>
      <c r="R666" s="187" t="s">
        <v>681</v>
      </c>
      <c r="S666" s="179"/>
      <c r="T666" s="153" t="s">
        <v>683</v>
      </c>
      <c r="U666" s="179">
        <v>74.099999999999994</v>
      </c>
    </row>
    <row r="667" spans="1:22" x14ac:dyDescent="0.25">
      <c r="A667" s="195">
        <v>42974</v>
      </c>
      <c r="B667" s="198">
        <v>1700</v>
      </c>
      <c r="C667" s="121">
        <f t="shared" si="59"/>
        <v>239</v>
      </c>
      <c r="D667" s="202" t="s">
        <v>680</v>
      </c>
      <c r="E667" s="187">
        <v>1740</v>
      </c>
      <c r="F667" s="187">
        <v>1715</v>
      </c>
      <c r="G667" s="153" t="s">
        <v>455</v>
      </c>
      <c r="J667" s="179"/>
      <c r="K667" s="179"/>
      <c r="O667" s="175">
        <v>0</v>
      </c>
      <c r="Q667" s="179">
        <v>0</v>
      </c>
      <c r="R667" s="187"/>
      <c r="S667" s="179"/>
      <c r="T667" s="153" t="s">
        <v>639</v>
      </c>
      <c r="U667" s="179"/>
    </row>
    <row r="668" spans="1:22" x14ac:dyDescent="0.25">
      <c r="A668" s="195">
        <v>42975</v>
      </c>
      <c r="B668" s="198">
        <v>710</v>
      </c>
      <c r="C668" s="121">
        <f t="shared" si="59"/>
        <v>240</v>
      </c>
      <c r="D668" s="202" t="s">
        <v>687</v>
      </c>
      <c r="E668" s="187">
        <v>740</v>
      </c>
      <c r="F668" s="187">
        <v>815</v>
      </c>
      <c r="G668" s="207" t="s">
        <v>343</v>
      </c>
      <c r="H668" s="179">
        <v>73.2</v>
      </c>
      <c r="I668" s="179">
        <f t="shared" ref="I668:I700" si="60">CONVERT(H668,"F","C")</f>
        <v>22.888888888888889</v>
      </c>
      <c r="J668" s="179">
        <v>66.5</v>
      </c>
      <c r="K668" s="179">
        <f t="shared" si="57"/>
        <v>19.166666666666668</v>
      </c>
      <c r="L668" s="179">
        <v>6.4</v>
      </c>
      <c r="M668" s="185">
        <v>7.55</v>
      </c>
      <c r="N668" s="185"/>
      <c r="O668" s="175">
        <v>334.1</v>
      </c>
      <c r="P668" s="179">
        <v>204</v>
      </c>
      <c r="Q668" s="179">
        <v>113.7</v>
      </c>
      <c r="R668" s="187" t="s">
        <v>681</v>
      </c>
      <c r="S668" s="179"/>
      <c r="T668" s="153" t="s">
        <v>610</v>
      </c>
      <c r="U668" s="179">
        <v>49</v>
      </c>
    </row>
    <row r="669" spans="1:22" x14ac:dyDescent="0.25">
      <c r="A669" s="195">
        <v>42975</v>
      </c>
      <c r="B669" s="198">
        <v>1515</v>
      </c>
      <c r="C669" s="121">
        <f t="shared" si="59"/>
        <v>240</v>
      </c>
      <c r="D669" s="202" t="s">
        <v>688</v>
      </c>
      <c r="E669" s="187">
        <v>1715</v>
      </c>
      <c r="F669" s="187">
        <v>1630</v>
      </c>
      <c r="G669" s="207" t="s">
        <v>225</v>
      </c>
      <c r="H669" s="179">
        <v>79.400000000000006</v>
      </c>
      <c r="I669" s="179">
        <f t="shared" si="60"/>
        <v>26.333333333333336</v>
      </c>
      <c r="J669" s="179">
        <v>96</v>
      </c>
      <c r="K669" s="179">
        <f t="shared" si="57"/>
        <v>35.555555555555557</v>
      </c>
      <c r="L669" s="179">
        <v>8.3000000000000007</v>
      </c>
      <c r="M669" s="185">
        <v>7.6</v>
      </c>
      <c r="N669" s="185"/>
      <c r="O669" s="175">
        <v>351</v>
      </c>
      <c r="P669" s="179">
        <v>51.1</v>
      </c>
      <c r="Q669" s="179">
        <v>25.3</v>
      </c>
      <c r="R669" s="187" t="s">
        <v>692</v>
      </c>
      <c r="S669" s="179"/>
      <c r="T669" s="153" t="s">
        <v>693</v>
      </c>
      <c r="U669" s="179">
        <v>41.6</v>
      </c>
    </row>
    <row r="670" spans="1:22" x14ac:dyDescent="0.25">
      <c r="A670" s="195">
        <v>42975</v>
      </c>
      <c r="B670" s="198">
        <v>1540</v>
      </c>
      <c r="C670" s="121">
        <f t="shared" si="59"/>
        <v>240</v>
      </c>
      <c r="D670" s="202" t="s">
        <v>689</v>
      </c>
      <c r="E670" s="187">
        <v>1715</v>
      </c>
      <c r="F670" s="187">
        <v>1630</v>
      </c>
      <c r="G670" s="207" t="s">
        <v>200</v>
      </c>
      <c r="H670" s="179">
        <v>82.2</v>
      </c>
      <c r="I670" s="179">
        <f t="shared" si="60"/>
        <v>27.888888888888889</v>
      </c>
      <c r="J670" s="179">
        <v>98.5</v>
      </c>
      <c r="K670" s="179">
        <f t="shared" si="57"/>
        <v>36.944444444444443</v>
      </c>
      <c r="L670" s="179">
        <v>7.6</v>
      </c>
      <c r="M670" s="185">
        <v>7.66</v>
      </c>
      <c r="N670" s="185"/>
      <c r="O670" s="175">
        <v>339.3</v>
      </c>
      <c r="P670" s="179">
        <v>85.9</v>
      </c>
      <c r="Q670" s="179">
        <v>17.7</v>
      </c>
      <c r="R670" s="187" t="s">
        <v>692</v>
      </c>
      <c r="S670" s="179"/>
      <c r="T670" s="153" t="s">
        <v>694</v>
      </c>
      <c r="U670" s="179">
        <v>44</v>
      </c>
    </row>
    <row r="671" spans="1:22" x14ac:dyDescent="0.25">
      <c r="A671" s="195">
        <v>42975</v>
      </c>
      <c r="B671" s="198">
        <v>1558</v>
      </c>
      <c r="C671" s="121">
        <f t="shared" si="59"/>
        <v>240</v>
      </c>
      <c r="D671" s="202" t="s">
        <v>690</v>
      </c>
      <c r="E671" s="187">
        <v>1715</v>
      </c>
      <c r="F671" s="187">
        <v>1630</v>
      </c>
      <c r="G671" s="207" t="s">
        <v>179</v>
      </c>
      <c r="H671" s="179">
        <v>82.5</v>
      </c>
      <c r="I671" s="179">
        <f t="shared" si="60"/>
        <v>28.055555555555554</v>
      </c>
      <c r="J671" s="179">
        <v>98.2</v>
      </c>
      <c r="K671" s="179">
        <f t="shared" si="57"/>
        <v>36.777777777777779</v>
      </c>
      <c r="L671" s="179">
        <v>7.9</v>
      </c>
      <c r="M671" s="185">
        <v>7.73</v>
      </c>
      <c r="N671" s="185"/>
      <c r="O671" s="175">
        <v>325</v>
      </c>
      <c r="P671" s="179">
        <v>81.900000000000006</v>
      </c>
      <c r="Q671" s="179">
        <v>23.3</v>
      </c>
      <c r="R671" s="187" t="s">
        <v>692</v>
      </c>
      <c r="S671" s="179"/>
      <c r="T671" s="153" t="s">
        <v>695</v>
      </c>
      <c r="U671" s="179">
        <v>46.2</v>
      </c>
      <c r="V671" s="179"/>
    </row>
    <row r="672" spans="1:22" x14ac:dyDescent="0.25">
      <c r="A672" s="195">
        <v>42975</v>
      </c>
      <c r="B672" s="198">
        <v>1617</v>
      </c>
      <c r="C672" s="121">
        <f t="shared" si="59"/>
        <v>240</v>
      </c>
      <c r="D672" s="202" t="s">
        <v>691</v>
      </c>
      <c r="E672" s="187">
        <v>1715</v>
      </c>
      <c r="F672" s="187">
        <v>1630</v>
      </c>
      <c r="G672" s="207" t="s">
        <v>263</v>
      </c>
      <c r="H672" s="179">
        <v>81.2</v>
      </c>
      <c r="I672" s="179">
        <f t="shared" si="60"/>
        <v>27.333333333333336</v>
      </c>
      <c r="J672" s="179">
        <v>98.5</v>
      </c>
      <c r="K672" s="179">
        <f t="shared" si="57"/>
        <v>36.944444444444443</v>
      </c>
      <c r="L672" s="179">
        <v>7.2</v>
      </c>
      <c r="M672" s="185">
        <v>7.63</v>
      </c>
      <c r="N672" s="185"/>
      <c r="O672" s="175">
        <v>344.5</v>
      </c>
      <c r="P672" s="179">
        <v>113</v>
      </c>
      <c r="Q672" s="179">
        <v>34.5</v>
      </c>
      <c r="R672" s="187" t="s">
        <v>692</v>
      </c>
      <c r="S672" s="179"/>
      <c r="T672" s="153" t="s">
        <v>696</v>
      </c>
      <c r="U672" s="179">
        <v>47.9</v>
      </c>
    </row>
    <row r="673" spans="1:32" x14ac:dyDescent="0.25">
      <c r="A673" s="195">
        <v>42975</v>
      </c>
      <c r="B673" s="198">
        <v>1652</v>
      </c>
      <c r="C673" s="121">
        <f t="shared" si="59"/>
        <v>240</v>
      </c>
      <c r="D673" s="202" t="s">
        <v>697</v>
      </c>
      <c r="E673" s="187">
        <v>1715</v>
      </c>
      <c r="F673" s="187">
        <v>1630</v>
      </c>
      <c r="G673" s="207" t="s">
        <v>343</v>
      </c>
      <c r="H673" s="179">
        <v>80.8</v>
      </c>
      <c r="I673" s="179">
        <f t="shared" si="60"/>
        <v>27.111111111111107</v>
      </c>
      <c r="J673" s="179">
        <v>98.4</v>
      </c>
      <c r="K673" s="179">
        <f t="shared" si="57"/>
        <v>36.888888888888893</v>
      </c>
      <c r="L673" s="179">
        <v>7.4</v>
      </c>
      <c r="M673" s="185">
        <v>7.67</v>
      </c>
      <c r="N673" s="185"/>
      <c r="O673" s="175">
        <v>343.2</v>
      </c>
      <c r="P673" s="179">
        <v>158</v>
      </c>
      <c r="Q673" s="179">
        <v>36.4</v>
      </c>
      <c r="R673" s="187" t="s">
        <v>692</v>
      </c>
      <c r="S673" s="179"/>
      <c r="T673" s="153" t="s">
        <v>695</v>
      </c>
      <c r="U673" s="179">
        <v>49</v>
      </c>
    </row>
    <row r="674" spans="1:32" x14ac:dyDescent="0.25">
      <c r="A674" s="195">
        <v>42976</v>
      </c>
      <c r="B674" s="198">
        <v>805</v>
      </c>
      <c r="C674" s="121">
        <f t="shared" si="59"/>
        <v>241</v>
      </c>
      <c r="D674" s="202" t="s">
        <v>698</v>
      </c>
      <c r="E674" s="187">
        <v>815</v>
      </c>
      <c r="F674" s="187">
        <v>745</v>
      </c>
      <c r="G674" s="207" t="s">
        <v>343</v>
      </c>
      <c r="H674" s="179">
        <v>74.5</v>
      </c>
      <c r="I674" s="179">
        <f t="shared" si="60"/>
        <v>23.611111111111111</v>
      </c>
      <c r="J674" s="179">
        <v>77</v>
      </c>
      <c r="K674" s="179">
        <f t="shared" si="57"/>
        <v>25</v>
      </c>
      <c r="L674" s="179">
        <v>7.1</v>
      </c>
      <c r="M674" s="185">
        <v>7.72</v>
      </c>
      <c r="N674" s="185"/>
      <c r="O674" s="175">
        <v>351</v>
      </c>
      <c r="P674" s="179">
        <v>161</v>
      </c>
      <c r="Q674" s="179"/>
      <c r="R674" s="187" t="s">
        <v>70</v>
      </c>
      <c r="S674" s="179"/>
      <c r="T674" s="153" t="s">
        <v>699</v>
      </c>
      <c r="U674" s="179">
        <v>49</v>
      </c>
    </row>
    <row r="675" spans="1:32" x14ac:dyDescent="0.25">
      <c r="A675" s="195">
        <v>42976</v>
      </c>
      <c r="B675" s="198">
        <v>1156</v>
      </c>
      <c r="C675" s="121">
        <f t="shared" si="59"/>
        <v>241</v>
      </c>
      <c r="D675" s="202"/>
      <c r="E675" s="187"/>
      <c r="F675" s="187"/>
      <c r="G675" s="207" t="s">
        <v>343</v>
      </c>
      <c r="H675" s="179">
        <v>79.3</v>
      </c>
      <c r="I675" s="179">
        <f t="shared" si="60"/>
        <v>26.277777777777775</v>
      </c>
      <c r="J675" s="179">
        <v>92.9</v>
      </c>
      <c r="K675" s="179">
        <f t="shared" si="57"/>
        <v>33.833333333333336</v>
      </c>
      <c r="L675" s="179">
        <v>8.1999999999999993</v>
      </c>
      <c r="M675" s="185">
        <v>7.51</v>
      </c>
      <c r="N675" s="185"/>
      <c r="O675" s="175">
        <v>365.3</v>
      </c>
      <c r="P675" s="179">
        <v>181</v>
      </c>
      <c r="Q675" s="179"/>
      <c r="R675" s="187" t="s">
        <v>700</v>
      </c>
      <c r="S675" s="179"/>
      <c r="T675" s="153" t="s">
        <v>701</v>
      </c>
      <c r="U675" s="179">
        <v>49</v>
      </c>
    </row>
    <row r="676" spans="1:32" x14ac:dyDescent="0.25">
      <c r="A676" s="195">
        <v>42977</v>
      </c>
      <c r="B676" s="198">
        <v>725</v>
      </c>
      <c r="C676" s="121">
        <f t="shared" si="59"/>
        <v>242</v>
      </c>
      <c r="D676" s="202" t="s">
        <v>704</v>
      </c>
      <c r="E676" s="187">
        <v>745</v>
      </c>
      <c r="F676" s="187">
        <v>750</v>
      </c>
      <c r="G676" s="207" t="s">
        <v>343</v>
      </c>
      <c r="H676" s="179">
        <v>73.3</v>
      </c>
      <c r="I676" s="179">
        <f t="shared" si="60"/>
        <v>22.944444444444443</v>
      </c>
      <c r="J676" s="179">
        <v>70.3</v>
      </c>
      <c r="K676" s="179">
        <f t="shared" si="57"/>
        <v>21.277777777777775</v>
      </c>
      <c r="L676" s="179">
        <v>7.2</v>
      </c>
      <c r="M676" s="185">
        <v>8.15</v>
      </c>
      <c r="N676" s="185"/>
      <c r="O676" s="175">
        <v>349.7</v>
      </c>
      <c r="P676" s="179">
        <v>141</v>
      </c>
      <c r="Q676" s="179">
        <v>39.700000000000003</v>
      </c>
      <c r="R676" s="187" t="s">
        <v>70</v>
      </c>
      <c r="S676" s="179"/>
      <c r="T676" s="153" t="s">
        <v>702</v>
      </c>
      <c r="U676" s="179">
        <v>49</v>
      </c>
    </row>
    <row r="677" spans="1:32" x14ac:dyDescent="0.25">
      <c r="A677" s="195">
        <v>42977</v>
      </c>
      <c r="B677" s="198">
        <v>1156</v>
      </c>
      <c r="C677" s="121">
        <f t="shared" si="59"/>
        <v>242</v>
      </c>
      <c r="D677" s="202"/>
      <c r="E677" s="187"/>
      <c r="F677" s="187"/>
      <c r="G677" s="207" t="s">
        <v>343</v>
      </c>
      <c r="H677" s="179">
        <v>80.2</v>
      </c>
      <c r="I677" s="179">
        <f t="shared" si="60"/>
        <v>26.777777777777779</v>
      </c>
      <c r="J677" s="179">
        <v>93</v>
      </c>
      <c r="K677" s="179">
        <f t="shared" si="57"/>
        <v>33.888888888888886</v>
      </c>
      <c r="L677" s="179">
        <v>6.7</v>
      </c>
      <c r="M677" s="185">
        <v>7.78</v>
      </c>
      <c r="N677" s="185"/>
      <c r="O677" s="175">
        <v>354.90000000000003</v>
      </c>
      <c r="P677" s="179">
        <v>152</v>
      </c>
      <c r="Q677" s="179"/>
      <c r="R677" s="187" t="s">
        <v>329</v>
      </c>
      <c r="S677" s="179"/>
      <c r="T677" s="153" t="s">
        <v>703</v>
      </c>
      <c r="U677" s="179">
        <v>49</v>
      </c>
    </row>
    <row r="678" spans="1:32" x14ac:dyDescent="0.25">
      <c r="A678" s="195">
        <v>42978</v>
      </c>
      <c r="B678" s="198">
        <v>723</v>
      </c>
      <c r="C678" s="121">
        <f t="shared" si="59"/>
        <v>243</v>
      </c>
      <c r="D678" s="202" t="s">
        <v>705</v>
      </c>
      <c r="E678" s="187">
        <v>735</v>
      </c>
      <c r="F678" s="187">
        <v>745</v>
      </c>
      <c r="G678" s="207" t="s">
        <v>343</v>
      </c>
      <c r="H678" s="179">
        <v>74.400000000000006</v>
      </c>
      <c r="I678" s="179">
        <f t="shared" si="60"/>
        <v>23.555555555555557</v>
      </c>
      <c r="J678" s="179">
        <v>71.7</v>
      </c>
      <c r="K678" s="179">
        <f t="shared" si="57"/>
        <v>22.055555555555557</v>
      </c>
      <c r="L678" s="179">
        <v>6.7</v>
      </c>
      <c r="M678" s="185">
        <v>7.98</v>
      </c>
      <c r="N678" s="185"/>
      <c r="O678" s="175">
        <v>348.40000000000003</v>
      </c>
      <c r="P678" s="179">
        <v>131</v>
      </c>
      <c r="Q678" s="179">
        <v>29.8</v>
      </c>
      <c r="R678" s="187" t="s">
        <v>229</v>
      </c>
      <c r="S678" s="179"/>
      <c r="T678" s="153" t="s">
        <v>706</v>
      </c>
      <c r="U678" s="179">
        <v>49</v>
      </c>
    </row>
    <row r="679" spans="1:32" x14ac:dyDescent="0.25">
      <c r="A679" s="195">
        <v>42978</v>
      </c>
      <c r="B679" s="198">
        <v>1206</v>
      </c>
      <c r="C679" s="121">
        <f t="shared" si="59"/>
        <v>243</v>
      </c>
      <c r="D679" s="202"/>
      <c r="E679" s="187"/>
      <c r="F679" s="187"/>
      <c r="G679" s="207" t="s">
        <v>343</v>
      </c>
      <c r="H679" s="179">
        <v>81</v>
      </c>
      <c r="I679" s="179">
        <f t="shared" si="60"/>
        <v>27.222222222222221</v>
      </c>
      <c r="J679" s="179">
        <v>96</v>
      </c>
      <c r="K679" s="179">
        <f t="shared" si="57"/>
        <v>35.555555555555557</v>
      </c>
      <c r="L679" s="179">
        <v>9</v>
      </c>
      <c r="M679" s="185">
        <v>7.72</v>
      </c>
      <c r="N679" s="185"/>
      <c r="O679" s="175">
        <v>356.2</v>
      </c>
      <c r="P679" s="179">
        <v>131</v>
      </c>
      <c r="Q679" s="179"/>
      <c r="R679" s="187" t="s">
        <v>329</v>
      </c>
      <c r="S679" s="179"/>
      <c r="T679" s="153" t="s">
        <v>707</v>
      </c>
      <c r="U679" s="179">
        <v>49</v>
      </c>
    </row>
    <row r="680" spans="1:32" x14ac:dyDescent="0.25">
      <c r="A680" s="195">
        <v>42979</v>
      </c>
      <c r="B680" s="198">
        <v>748</v>
      </c>
      <c r="C680" s="121">
        <f t="shared" si="59"/>
        <v>244</v>
      </c>
      <c r="D680" s="202" t="s">
        <v>708</v>
      </c>
      <c r="E680" s="187">
        <v>805</v>
      </c>
      <c r="F680" s="187">
        <v>755</v>
      </c>
      <c r="G680" s="207" t="s">
        <v>343</v>
      </c>
      <c r="H680" s="179">
        <v>73</v>
      </c>
      <c r="I680" s="179">
        <f t="shared" si="60"/>
        <v>22.777777777777779</v>
      </c>
      <c r="J680" s="179">
        <v>72</v>
      </c>
      <c r="K680" s="179">
        <f t="shared" si="57"/>
        <v>22.222222222222221</v>
      </c>
      <c r="L680" s="179">
        <v>7.2</v>
      </c>
      <c r="M680" s="185">
        <v>7.8</v>
      </c>
      <c r="N680" s="185"/>
      <c r="O680" s="175">
        <v>339.3</v>
      </c>
      <c r="P680" s="179">
        <v>105</v>
      </c>
      <c r="Q680" s="179">
        <v>30.9</v>
      </c>
      <c r="R680" s="187" t="s">
        <v>70</v>
      </c>
      <c r="S680" s="179"/>
      <c r="T680" s="153" t="s">
        <v>709</v>
      </c>
      <c r="U680" s="179">
        <v>49</v>
      </c>
    </row>
    <row r="681" spans="1:32" x14ac:dyDescent="0.25">
      <c r="A681" s="195">
        <v>42979</v>
      </c>
      <c r="B681" s="198">
        <v>1200</v>
      </c>
      <c r="C681" s="121">
        <f t="shared" si="59"/>
        <v>244</v>
      </c>
      <c r="D681" s="202"/>
      <c r="E681" s="187"/>
      <c r="F681" s="187"/>
      <c r="G681" s="207" t="s">
        <v>343</v>
      </c>
      <c r="H681" s="179">
        <v>82</v>
      </c>
      <c r="I681" s="179">
        <f t="shared" si="60"/>
        <v>27.777777777777779</v>
      </c>
      <c r="J681" s="179">
        <v>94.4</v>
      </c>
      <c r="K681" s="179">
        <f t="shared" si="57"/>
        <v>34.666666666666671</v>
      </c>
      <c r="L681" s="179">
        <v>7.7</v>
      </c>
      <c r="M681" s="185">
        <v>7.72</v>
      </c>
      <c r="N681" s="185"/>
      <c r="O681" s="175">
        <v>349.7</v>
      </c>
      <c r="P681" s="179">
        <v>90.7</v>
      </c>
      <c r="Q681" s="179"/>
      <c r="R681" s="187" t="s">
        <v>70</v>
      </c>
      <c r="S681" s="179"/>
      <c r="T681" s="153" t="s">
        <v>712</v>
      </c>
      <c r="U681" s="179">
        <v>49</v>
      </c>
    </row>
    <row r="682" spans="1:32" x14ac:dyDescent="0.25">
      <c r="A682" s="195">
        <v>42980</v>
      </c>
      <c r="B682" s="198">
        <v>705</v>
      </c>
      <c r="C682" s="121">
        <f t="shared" si="59"/>
        <v>245</v>
      </c>
      <c r="D682" s="202" t="s">
        <v>715</v>
      </c>
      <c r="E682" s="187">
        <v>755</v>
      </c>
      <c r="F682" s="187">
        <v>810</v>
      </c>
      <c r="G682" s="207" t="s">
        <v>343</v>
      </c>
      <c r="H682" s="179">
        <v>73.099999999999994</v>
      </c>
      <c r="I682" s="179">
        <f t="shared" si="60"/>
        <v>22.833333333333329</v>
      </c>
      <c r="J682" s="179">
        <v>69</v>
      </c>
      <c r="K682" s="179">
        <f t="shared" si="57"/>
        <v>20.555555555555554</v>
      </c>
      <c r="L682" s="179">
        <v>6.9</v>
      </c>
      <c r="M682" s="185">
        <v>7.72</v>
      </c>
      <c r="N682" s="185"/>
      <c r="O682" s="175">
        <v>332.8</v>
      </c>
      <c r="P682" s="179">
        <v>105</v>
      </c>
      <c r="Q682" s="179">
        <v>68.900000000000006</v>
      </c>
      <c r="R682" s="187" t="s">
        <v>401</v>
      </c>
      <c r="S682" s="179"/>
      <c r="T682" s="153" t="s">
        <v>707</v>
      </c>
      <c r="U682" s="179">
        <v>49</v>
      </c>
    </row>
    <row r="683" spans="1:32" x14ac:dyDescent="0.25">
      <c r="A683" s="174">
        <v>42980</v>
      </c>
      <c r="B683" s="175">
        <v>1140</v>
      </c>
      <c r="C683" s="121">
        <f t="shared" si="59"/>
        <v>245</v>
      </c>
      <c r="D683" s="224" t="s">
        <v>717</v>
      </c>
      <c r="E683" s="175"/>
      <c r="F683" s="175"/>
      <c r="G683" s="174" t="s">
        <v>225</v>
      </c>
      <c r="H683" s="176">
        <v>78.2</v>
      </c>
      <c r="I683" s="176">
        <f t="shared" si="60"/>
        <v>25.666666666666668</v>
      </c>
      <c r="J683" s="176">
        <v>93.1</v>
      </c>
      <c r="K683" s="176">
        <f t="shared" si="57"/>
        <v>33.944444444444443</v>
      </c>
      <c r="L683" s="164">
        <v>8.5</v>
      </c>
      <c r="M683" s="164">
        <v>7.76</v>
      </c>
      <c r="N683" s="164"/>
      <c r="O683" s="175">
        <v>345.8</v>
      </c>
      <c r="P683" s="176">
        <v>18.2</v>
      </c>
      <c r="Q683" s="164">
        <v>7.4</v>
      </c>
      <c r="R683" s="164" t="s">
        <v>245</v>
      </c>
      <c r="S683" s="164"/>
      <c r="T683" s="178" t="s">
        <v>722</v>
      </c>
      <c r="U683" s="179">
        <v>41.6</v>
      </c>
      <c r="AF683" s="160"/>
    </row>
    <row r="684" spans="1:32" x14ac:dyDescent="0.25">
      <c r="A684" s="174">
        <v>42980</v>
      </c>
      <c r="B684" s="198">
        <v>1140</v>
      </c>
      <c r="C684" s="121">
        <f t="shared" si="59"/>
        <v>245</v>
      </c>
      <c r="D684" s="224" t="s">
        <v>718</v>
      </c>
      <c r="E684" s="164"/>
      <c r="F684" s="164"/>
      <c r="G684" s="174" t="s">
        <v>225</v>
      </c>
      <c r="H684" s="176">
        <v>78.2</v>
      </c>
      <c r="I684" s="176">
        <f t="shared" si="60"/>
        <v>25.666666666666668</v>
      </c>
      <c r="J684" s="176">
        <v>93.1</v>
      </c>
      <c r="K684" s="176">
        <f t="shared" si="57"/>
        <v>33.944444444444443</v>
      </c>
      <c r="L684" s="176">
        <v>8.5</v>
      </c>
      <c r="M684" s="164">
        <v>7.76</v>
      </c>
      <c r="N684" s="164"/>
      <c r="O684" s="175">
        <v>345.8</v>
      </c>
      <c r="P684" s="175">
        <v>18.2</v>
      </c>
      <c r="Q684" s="176">
        <v>16</v>
      </c>
      <c r="R684" s="164" t="s">
        <v>245</v>
      </c>
      <c r="S684" s="176"/>
      <c r="T684" s="178" t="s">
        <v>725</v>
      </c>
      <c r="U684" s="179">
        <v>41.6</v>
      </c>
    </row>
    <row r="685" spans="1:32" x14ac:dyDescent="0.25">
      <c r="A685" s="174">
        <v>42980</v>
      </c>
      <c r="B685" s="164">
        <v>1211</v>
      </c>
      <c r="C685" s="121">
        <f t="shared" si="59"/>
        <v>245</v>
      </c>
      <c r="D685" s="224" t="s">
        <v>719</v>
      </c>
      <c r="E685" s="164"/>
      <c r="F685" s="164"/>
      <c r="G685" s="195" t="s">
        <v>200</v>
      </c>
      <c r="H685" s="176">
        <v>78.400000000000006</v>
      </c>
      <c r="I685" s="176">
        <f t="shared" si="60"/>
        <v>25.777777777777779</v>
      </c>
      <c r="J685" s="176">
        <v>95.3</v>
      </c>
      <c r="K685" s="176">
        <f t="shared" si="57"/>
        <v>35.166666666666664</v>
      </c>
      <c r="L685" s="176">
        <v>8.1999999999999993</v>
      </c>
      <c r="M685" s="190">
        <v>7.85</v>
      </c>
      <c r="N685" s="190"/>
      <c r="O685" s="175">
        <v>332.8</v>
      </c>
      <c r="P685" s="175">
        <v>60.7</v>
      </c>
      <c r="Q685" s="176">
        <v>11.9</v>
      </c>
      <c r="R685" s="164" t="s">
        <v>245</v>
      </c>
      <c r="S685" s="176"/>
      <c r="T685" s="178" t="s">
        <v>723</v>
      </c>
      <c r="U685" s="179">
        <v>44</v>
      </c>
    </row>
    <row r="686" spans="1:32" x14ac:dyDescent="0.25">
      <c r="A686" s="174">
        <v>42980</v>
      </c>
      <c r="B686" s="164">
        <v>1238</v>
      </c>
      <c r="C686" s="121">
        <f t="shared" si="59"/>
        <v>245</v>
      </c>
      <c r="D686" s="224" t="s">
        <v>720</v>
      </c>
      <c r="E686" s="175"/>
      <c r="F686" s="164"/>
      <c r="G686" s="174" t="s">
        <v>179</v>
      </c>
      <c r="H686" s="176">
        <v>80.400000000000006</v>
      </c>
      <c r="I686" s="176">
        <f t="shared" si="60"/>
        <v>26.888888888888893</v>
      </c>
      <c r="J686" s="176">
        <v>95</v>
      </c>
      <c r="K686" s="176">
        <f t="shared" si="57"/>
        <v>35</v>
      </c>
      <c r="L686" s="176">
        <v>8.5</v>
      </c>
      <c r="M686" s="190">
        <v>7.91</v>
      </c>
      <c r="N686" s="190"/>
      <c r="O686" s="175">
        <v>326.3</v>
      </c>
      <c r="P686" s="175">
        <v>37</v>
      </c>
      <c r="Q686" s="196">
        <v>10.8</v>
      </c>
      <c r="R686" s="164" t="s">
        <v>245</v>
      </c>
      <c r="S686" s="196"/>
      <c r="T686" s="178" t="s">
        <v>724</v>
      </c>
      <c r="U686" s="179">
        <v>46.2</v>
      </c>
    </row>
    <row r="687" spans="1:32" x14ac:dyDescent="0.25">
      <c r="A687" s="174">
        <v>42980</v>
      </c>
      <c r="B687" s="164">
        <v>1256</v>
      </c>
      <c r="C687" s="121">
        <f t="shared" si="59"/>
        <v>245</v>
      </c>
      <c r="D687" s="224" t="s">
        <v>721</v>
      </c>
      <c r="E687" s="187"/>
      <c r="F687" s="187"/>
      <c r="G687" s="195" t="s">
        <v>263</v>
      </c>
      <c r="H687" s="179">
        <v>79.2</v>
      </c>
      <c r="I687" s="179">
        <f t="shared" si="60"/>
        <v>26.222222222222221</v>
      </c>
      <c r="J687" s="187">
        <v>96.9</v>
      </c>
      <c r="K687" s="179">
        <f t="shared" si="57"/>
        <v>36.055555555555557</v>
      </c>
      <c r="L687" s="179">
        <v>8.8000000000000007</v>
      </c>
      <c r="M687" s="185">
        <v>7.83</v>
      </c>
      <c r="N687" s="185"/>
      <c r="O687" s="175">
        <v>340.6</v>
      </c>
      <c r="P687" s="187">
        <v>89.6</v>
      </c>
      <c r="Q687" s="179">
        <v>31.1</v>
      </c>
      <c r="R687" s="164" t="s">
        <v>245</v>
      </c>
      <c r="S687" s="179"/>
      <c r="T687" s="200" t="s">
        <v>724</v>
      </c>
      <c r="U687" s="179">
        <v>47.9</v>
      </c>
    </row>
    <row r="688" spans="1:32" x14ac:dyDescent="0.25">
      <c r="A688" s="174">
        <v>42980</v>
      </c>
      <c r="B688" s="198">
        <v>1535</v>
      </c>
      <c r="C688" s="121">
        <f t="shared" si="59"/>
        <v>245</v>
      </c>
      <c r="D688" s="202"/>
      <c r="E688" s="187"/>
      <c r="F688" s="187"/>
      <c r="G688" s="195" t="s">
        <v>343</v>
      </c>
      <c r="H688" s="187">
        <v>82.4</v>
      </c>
      <c r="I688" s="179">
        <f t="shared" si="60"/>
        <v>28.000000000000004</v>
      </c>
      <c r="J688" s="179">
        <v>98.6</v>
      </c>
      <c r="K688" s="179">
        <f t="shared" si="57"/>
        <v>36.999999999999993</v>
      </c>
      <c r="L688" s="179">
        <v>8.5</v>
      </c>
      <c r="M688" s="185">
        <v>7.94</v>
      </c>
      <c r="N688" s="185"/>
      <c r="O688" s="175">
        <v>348.40000000000003</v>
      </c>
      <c r="P688" s="187">
        <v>90.7</v>
      </c>
      <c r="Q688" s="204"/>
      <c r="R688" s="164" t="s">
        <v>245</v>
      </c>
      <c r="S688" s="204"/>
      <c r="T688" s="200" t="s">
        <v>726</v>
      </c>
      <c r="U688" s="179">
        <v>49</v>
      </c>
    </row>
    <row r="689" spans="1:21" x14ac:dyDescent="0.25">
      <c r="A689" s="195">
        <v>42981</v>
      </c>
      <c r="B689" s="198">
        <v>736</v>
      </c>
      <c r="C689" s="121">
        <f t="shared" si="59"/>
        <v>246</v>
      </c>
      <c r="D689" s="225" t="s">
        <v>727</v>
      </c>
      <c r="E689" s="187"/>
      <c r="F689" s="187"/>
      <c r="G689" s="195" t="s">
        <v>343</v>
      </c>
      <c r="H689" s="187">
        <v>74.3</v>
      </c>
      <c r="I689" s="179">
        <f t="shared" si="60"/>
        <v>23.499999999999996</v>
      </c>
      <c r="J689" s="179">
        <v>73</v>
      </c>
      <c r="K689" s="179">
        <f t="shared" si="57"/>
        <v>22.777777777777779</v>
      </c>
      <c r="L689" s="179">
        <v>7.5</v>
      </c>
      <c r="M689" s="185">
        <v>7.73</v>
      </c>
      <c r="N689" s="185"/>
      <c r="O689" s="175">
        <v>335.40000000000003</v>
      </c>
      <c r="P689" s="179">
        <v>115</v>
      </c>
      <c r="Q689" s="205">
        <v>68.900000000000006</v>
      </c>
      <c r="R689" s="206" t="s">
        <v>429</v>
      </c>
      <c r="S689" s="205"/>
      <c r="T689" s="200" t="s">
        <v>709</v>
      </c>
      <c r="U689" s="179">
        <v>49</v>
      </c>
    </row>
    <row r="690" spans="1:21" x14ac:dyDescent="0.25">
      <c r="A690" s="195">
        <v>42981</v>
      </c>
      <c r="B690" s="198">
        <v>1032</v>
      </c>
      <c r="C690" s="121">
        <f t="shared" si="59"/>
        <v>246</v>
      </c>
      <c r="D690" s="225" t="s">
        <v>728</v>
      </c>
      <c r="E690" s="187">
        <v>1620</v>
      </c>
      <c r="F690" s="187">
        <v>1610</v>
      </c>
      <c r="G690" s="195" t="s">
        <v>274</v>
      </c>
      <c r="H690" s="179">
        <v>76.900000000000006</v>
      </c>
      <c r="I690" s="179">
        <f t="shared" si="60"/>
        <v>24.944444444444446</v>
      </c>
      <c r="J690" s="179">
        <v>89.1</v>
      </c>
      <c r="K690" s="179">
        <f t="shared" si="57"/>
        <v>31.722222222222218</v>
      </c>
      <c r="L690" s="179">
        <v>7.5</v>
      </c>
      <c r="M690" s="185">
        <v>7.27</v>
      </c>
      <c r="N690" s="185"/>
      <c r="O690" s="175">
        <v>439.40000000000003</v>
      </c>
      <c r="P690" s="179">
        <v>86.7</v>
      </c>
      <c r="Q690" s="205">
        <v>225.4</v>
      </c>
      <c r="R690" s="187" t="s">
        <v>739</v>
      </c>
      <c r="S690" s="205"/>
      <c r="T690" s="200" t="s">
        <v>712</v>
      </c>
      <c r="U690" s="179">
        <v>54.4</v>
      </c>
    </row>
    <row r="691" spans="1:21" x14ac:dyDescent="0.25">
      <c r="A691" s="195">
        <v>42981</v>
      </c>
      <c r="B691" s="198">
        <v>1047</v>
      </c>
      <c r="C691" s="121">
        <f t="shared" si="59"/>
        <v>246</v>
      </c>
      <c r="D691" s="225" t="s">
        <v>729</v>
      </c>
      <c r="E691" s="187">
        <v>1620</v>
      </c>
      <c r="F691" s="187">
        <v>1610</v>
      </c>
      <c r="G691" s="207" t="s">
        <v>494</v>
      </c>
      <c r="H691" s="179">
        <v>76.400000000000006</v>
      </c>
      <c r="I691" s="179">
        <f t="shared" si="60"/>
        <v>24.666666666666668</v>
      </c>
      <c r="J691" s="179">
        <v>90</v>
      </c>
      <c r="K691" s="179">
        <f t="shared" si="57"/>
        <v>32.222222222222221</v>
      </c>
      <c r="L691" s="179">
        <v>7.5</v>
      </c>
      <c r="M691" s="185">
        <v>7.23</v>
      </c>
      <c r="N691" s="185"/>
      <c r="O691" s="175">
        <v>438.1</v>
      </c>
      <c r="P691" s="179">
        <v>76.7</v>
      </c>
      <c r="Q691" s="199">
        <v>307.60000000000002</v>
      </c>
      <c r="R691" s="187" t="s">
        <v>739</v>
      </c>
      <c r="S691" s="199"/>
      <c r="T691" s="200" t="s">
        <v>740</v>
      </c>
      <c r="U691" s="179">
        <v>54.6</v>
      </c>
    </row>
    <row r="692" spans="1:21" x14ac:dyDescent="0.25">
      <c r="A692" s="195">
        <v>42981</v>
      </c>
      <c r="B692" s="164">
        <v>1104</v>
      </c>
      <c r="C692" s="121">
        <f t="shared" si="59"/>
        <v>246</v>
      </c>
      <c r="D692" s="225" t="s">
        <v>730</v>
      </c>
      <c r="E692" s="187">
        <v>1620</v>
      </c>
      <c r="F692" s="187">
        <v>1610</v>
      </c>
      <c r="G692" s="174" t="s">
        <v>284</v>
      </c>
      <c r="H692" s="176">
        <v>77.2</v>
      </c>
      <c r="I692" s="176">
        <f t="shared" si="60"/>
        <v>25.111111111111111</v>
      </c>
      <c r="J692" s="176">
        <v>91.5</v>
      </c>
      <c r="K692" s="176">
        <f t="shared" si="57"/>
        <v>33.055555555555557</v>
      </c>
      <c r="L692" s="176">
        <v>6.5</v>
      </c>
      <c r="M692" s="190">
        <v>7.4</v>
      </c>
      <c r="N692" s="190"/>
      <c r="O692" s="175">
        <v>425.1</v>
      </c>
      <c r="P692" s="175">
        <v>83</v>
      </c>
      <c r="Q692" s="196">
        <v>198.9</v>
      </c>
      <c r="R692" s="187" t="s">
        <v>739</v>
      </c>
      <c r="S692" s="196"/>
      <c r="T692" s="178" t="s">
        <v>740</v>
      </c>
      <c r="U692" s="179">
        <v>54.8</v>
      </c>
    </row>
    <row r="693" spans="1:21" x14ac:dyDescent="0.25">
      <c r="A693" s="195">
        <v>42981</v>
      </c>
      <c r="B693" s="164">
        <v>1145</v>
      </c>
      <c r="C693" s="121">
        <f t="shared" si="59"/>
        <v>246</v>
      </c>
      <c r="D693" s="225" t="s">
        <v>731</v>
      </c>
      <c r="E693" s="187">
        <v>1620</v>
      </c>
      <c r="F693" s="187">
        <v>1610</v>
      </c>
      <c r="G693" s="174" t="s">
        <v>285</v>
      </c>
      <c r="H693" s="164">
        <v>78.400000000000006</v>
      </c>
      <c r="I693" s="176">
        <f t="shared" si="60"/>
        <v>25.777777777777779</v>
      </c>
      <c r="J693" s="164">
        <v>95.5</v>
      </c>
      <c r="K693" s="176">
        <f t="shared" si="57"/>
        <v>35.277777777777779</v>
      </c>
      <c r="L693" s="176">
        <v>7.4</v>
      </c>
      <c r="M693" s="164">
        <v>7.26</v>
      </c>
      <c r="N693" s="164"/>
      <c r="O693" s="175">
        <v>430.3</v>
      </c>
      <c r="P693" s="175">
        <v>90</v>
      </c>
      <c r="Q693" s="192">
        <v>325.5</v>
      </c>
      <c r="R693" s="187" t="s">
        <v>739</v>
      </c>
      <c r="S693" s="192"/>
      <c r="T693" s="178" t="s">
        <v>742</v>
      </c>
      <c r="U693" s="179">
        <v>54.9</v>
      </c>
    </row>
    <row r="694" spans="1:21" x14ac:dyDescent="0.25">
      <c r="A694" s="195">
        <v>42981</v>
      </c>
      <c r="B694" s="198">
        <v>1212</v>
      </c>
      <c r="C694" s="121">
        <f t="shared" si="59"/>
        <v>246</v>
      </c>
      <c r="D694" s="225" t="s">
        <v>732</v>
      </c>
      <c r="E694" s="187">
        <v>1620</v>
      </c>
      <c r="F694" s="187">
        <v>1610</v>
      </c>
      <c r="G694" s="195" t="s">
        <v>24</v>
      </c>
      <c r="H694" s="179">
        <v>78</v>
      </c>
      <c r="I694" s="179">
        <f t="shared" si="60"/>
        <v>25.555555555555554</v>
      </c>
      <c r="J694" s="187">
        <v>96.3</v>
      </c>
      <c r="K694" s="179">
        <f t="shared" si="57"/>
        <v>35.722222222222221</v>
      </c>
      <c r="L694" s="179">
        <v>8.6999999999999993</v>
      </c>
      <c r="M694" s="185">
        <v>7.55</v>
      </c>
      <c r="N694" s="185"/>
      <c r="O694" s="175">
        <v>397.8</v>
      </c>
      <c r="P694" s="187">
        <v>116</v>
      </c>
      <c r="Q694" s="205">
        <v>143.9</v>
      </c>
      <c r="R694" s="187" t="s">
        <v>739</v>
      </c>
      <c r="S694" s="205"/>
      <c r="T694" s="200" t="s">
        <v>743</v>
      </c>
      <c r="U694" s="179">
        <v>59.3</v>
      </c>
    </row>
    <row r="695" spans="1:21" x14ac:dyDescent="0.25">
      <c r="A695" s="195">
        <v>42981</v>
      </c>
      <c r="B695" s="198">
        <v>1243</v>
      </c>
      <c r="C695" s="121">
        <f t="shared" si="59"/>
        <v>246</v>
      </c>
      <c r="D695" s="225" t="s">
        <v>733</v>
      </c>
      <c r="E695" s="187">
        <v>1620</v>
      </c>
      <c r="F695" s="187">
        <v>1610</v>
      </c>
      <c r="G695" s="195" t="s">
        <v>320</v>
      </c>
      <c r="H695" s="187">
        <v>81</v>
      </c>
      <c r="I695" s="179">
        <f t="shared" si="60"/>
        <v>27.222222222222221</v>
      </c>
      <c r="J695" s="179">
        <v>96.6</v>
      </c>
      <c r="K695" s="179">
        <f t="shared" si="57"/>
        <v>35.888888888888886</v>
      </c>
      <c r="L695" s="179">
        <v>7.1</v>
      </c>
      <c r="M695" s="185">
        <v>7.6</v>
      </c>
      <c r="N695" s="185"/>
      <c r="O695" s="175">
        <v>416</v>
      </c>
      <c r="P695" s="187">
        <v>130</v>
      </c>
      <c r="Q695" s="205">
        <v>50.4</v>
      </c>
      <c r="R695" s="187" t="s">
        <v>739</v>
      </c>
      <c r="S695" s="205"/>
      <c r="T695" s="200" t="s">
        <v>743</v>
      </c>
      <c r="U695" s="179">
        <v>61.8</v>
      </c>
    </row>
    <row r="696" spans="1:21" x14ac:dyDescent="0.25">
      <c r="A696" s="195">
        <v>42981</v>
      </c>
      <c r="B696" s="198">
        <v>1303</v>
      </c>
      <c r="C696" s="121">
        <f t="shared" si="59"/>
        <v>246</v>
      </c>
      <c r="D696" s="225" t="s">
        <v>734</v>
      </c>
      <c r="E696" s="187">
        <v>1620</v>
      </c>
      <c r="F696" s="187">
        <v>1610</v>
      </c>
      <c r="G696" s="207" t="s">
        <v>23</v>
      </c>
      <c r="H696" s="187">
        <v>80.5</v>
      </c>
      <c r="I696" s="179">
        <f t="shared" si="60"/>
        <v>26.944444444444443</v>
      </c>
      <c r="J696" s="179">
        <v>97.9</v>
      </c>
      <c r="K696" s="179">
        <f t="shared" si="57"/>
        <v>36.611111111111114</v>
      </c>
      <c r="L696" s="179">
        <v>7.5</v>
      </c>
      <c r="M696" s="185">
        <v>7.81</v>
      </c>
      <c r="N696" s="185"/>
      <c r="O696" s="175">
        <v>364</v>
      </c>
      <c r="P696" s="179">
        <v>74.2</v>
      </c>
      <c r="Q696" s="205">
        <v>39.299999999999997</v>
      </c>
      <c r="R696" s="187" t="s">
        <v>739</v>
      </c>
      <c r="S696" s="205"/>
      <c r="T696" s="200" t="s">
        <v>743</v>
      </c>
      <c r="U696" s="179">
        <v>62.2</v>
      </c>
    </row>
    <row r="697" spans="1:21" x14ac:dyDescent="0.25">
      <c r="A697" s="195">
        <v>42981</v>
      </c>
      <c r="B697" s="198">
        <v>1346</v>
      </c>
      <c r="C697" s="121">
        <f t="shared" si="59"/>
        <v>246</v>
      </c>
      <c r="D697" s="225" t="s">
        <v>735</v>
      </c>
      <c r="E697" s="187">
        <v>1620</v>
      </c>
      <c r="F697" s="187">
        <v>1610</v>
      </c>
      <c r="G697" s="207" t="s">
        <v>491</v>
      </c>
      <c r="H697" s="179">
        <v>81.5</v>
      </c>
      <c r="I697" s="179">
        <f t="shared" si="60"/>
        <v>27.5</v>
      </c>
      <c r="J697" s="179">
        <v>100.4</v>
      </c>
      <c r="K697" s="179">
        <f t="shared" si="57"/>
        <v>38</v>
      </c>
      <c r="L697" s="179">
        <v>8.1</v>
      </c>
      <c r="M697" s="185">
        <v>7.77</v>
      </c>
      <c r="N697" s="185"/>
      <c r="O697" s="175">
        <v>380.90000000000003</v>
      </c>
      <c r="P697" s="179">
        <v>65.599999999999994</v>
      </c>
      <c r="Q697" s="205">
        <v>35</v>
      </c>
      <c r="R697" s="187" t="s">
        <v>739</v>
      </c>
      <c r="S697" s="205"/>
      <c r="T697" s="200" t="s">
        <v>744</v>
      </c>
      <c r="U697" s="179">
        <v>71.8</v>
      </c>
    </row>
    <row r="698" spans="1:21" x14ac:dyDescent="0.25">
      <c r="A698" s="195">
        <v>42981</v>
      </c>
      <c r="B698" s="198">
        <v>1412</v>
      </c>
      <c r="C698" s="121">
        <f t="shared" si="59"/>
        <v>246</v>
      </c>
      <c r="D698" s="225" t="s">
        <v>736</v>
      </c>
      <c r="E698" s="187">
        <v>1620</v>
      </c>
      <c r="F698" s="187">
        <v>1610</v>
      </c>
      <c r="G698" s="207" t="s">
        <v>741</v>
      </c>
      <c r="H698" s="179">
        <v>81</v>
      </c>
      <c r="I698" s="179">
        <f t="shared" si="60"/>
        <v>27.222222222222221</v>
      </c>
      <c r="J698" s="179">
        <v>100.9</v>
      </c>
      <c r="K698" s="179">
        <f t="shared" si="57"/>
        <v>38.277777777777779</v>
      </c>
      <c r="L698" s="179">
        <v>8.8000000000000007</v>
      </c>
      <c r="M698" s="185">
        <v>7.62</v>
      </c>
      <c r="N698" s="185"/>
      <c r="O698" s="175">
        <v>449.8</v>
      </c>
      <c r="P698" s="179">
        <v>44.4</v>
      </c>
      <c r="Q698" s="205">
        <v>21.1</v>
      </c>
      <c r="R698" s="187" t="s">
        <v>739</v>
      </c>
      <c r="S698" s="205"/>
      <c r="T698" s="200" t="s">
        <v>745</v>
      </c>
      <c r="U698" s="179">
        <v>73.900000000000006</v>
      </c>
    </row>
    <row r="699" spans="1:21" x14ac:dyDescent="0.25">
      <c r="A699" s="195">
        <v>42981</v>
      </c>
      <c r="B699" s="164">
        <v>1427</v>
      </c>
      <c r="C699" s="121">
        <f t="shared" si="59"/>
        <v>246</v>
      </c>
      <c r="D699" s="225" t="s">
        <v>737</v>
      </c>
      <c r="E699" s="187">
        <v>1620</v>
      </c>
      <c r="F699" s="187">
        <v>1610</v>
      </c>
      <c r="G699" s="174" t="s">
        <v>418</v>
      </c>
      <c r="H699" s="176">
        <v>83.1</v>
      </c>
      <c r="I699" s="176">
        <f t="shared" si="60"/>
        <v>28.388888888888886</v>
      </c>
      <c r="J699" s="176">
        <v>99.5</v>
      </c>
      <c r="K699" s="176">
        <f t="shared" si="57"/>
        <v>37.5</v>
      </c>
      <c r="L699" s="176">
        <v>8.1</v>
      </c>
      <c r="M699" s="190">
        <v>7.47</v>
      </c>
      <c r="N699" s="190"/>
      <c r="O699" s="175">
        <v>453.7</v>
      </c>
      <c r="P699" s="175">
        <v>42.3</v>
      </c>
      <c r="Q699" s="196">
        <v>15.5</v>
      </c>
      <c r="R699" s="187" t="s">
        <v>739</v>
      </c>
      <c r="S699" s="196"/>
      <c r="T699" s="178" t="s">
        <v>746</v>
      </c>
      <c r="U699" s="179">
        <v>74.099999999999994</v>
      </c>
    </row>
    <row r="700" spans="1:21" x14ac:dyDescent="0.25">
      <c r="A700" s="195">
        <v>42981</v>
      </c>
      <c r="B700" s="198">
        <v>1545</v>
      </c>
      <c r="C700" s="121">
        <f t="shared" si="59"/>
        <v>246</v>
      </c>
      <c r="D700" s="225" t="s">
        <v>738</v>
      </c>
      <c r="E700" s="187">
        <v>1620</v>
      </c>
      <c r="F700" s="187">
        <v>1610</v>
      </c>
      <c r="G700" s="195" t="s">
        <v>343</v>
      </c>
      <c r="H700" s="179">
        <v>82.3</v>
      </c>
      <c r="I700" s="179">
        <f t="shared" si="60"/>
        <v>27.944444444444443</v>
      </c>
      <c r="J700" s="187">
        <v>97</v>
      </c>
      <c r="K700" s="179">
        <f t="shared" si="57"/>
        <v>36.111111111111107</v>
      </c>
      <c r="L700" s="179">
        <v>7.8</v>
      </c>
      <c r="M700" s="185">
        <v>7.87</v>
      </c>
      <c r="N700" s="185"/>
      <c r="O700" s="175">
        <v>365.3</v>
      </c>
      <c r="P700" s="187">
        <v>79</v>
      </c>
      <c r="Q700" s="205"/>
      <c r="R700" s="187" t="s">
        <v>739</v>
      </c>
      <c r="S700" s="205"/>
      <c r="T700" s="200" t="s">
        <v>747</v>
      </c>
      <c r="U700" s="179"/>
    </row>
    <row r="701" spans="1:21" x14ac:dyDescent="0.25">
      <c r="A701" s="195">
        <v>42981</v>
      </c>
      <c r="C701" s="121">
        <f t="shared" si="59"/>
        <v>246</v>
      </c>
      <c r="D701" s="225" t="s">
        <v>749</v>
      </c>
      <c r="E701" s="187">
        <v>1620</v>
      </c>
      <c r="F701" s="187">
        <v>1610</v>
      </c>
      <c r="G701" s="195" t="s">
        <v>455</v>
      </c>
      <c r="O701" s="175">
        <v>0</v>
      </c>
      <c r="Q701" s="209"/>
      <c r="S701" s="209"/>
      <c r="T701" s="200" t="s">
        <v>750</v>
      </c>
    </row>
    <row r="702" spans="1:21" x14ac:dyDescent="0.25">
      <c r="A702" s="195">
        <v>42982</v>
      </c>
      <c r="B702" s="198">
        <v>716</v>
      </c>
      <c r="C702" s="121">
        <f t="shared" si="59"/>
        <v>247</v>
      </c>
      <c r="D702" s="202"/>
      <c r="E702" s="187"/>
      <c r="F702" s="187"/>
      <c r="G702" s="195" t="s">
        <v>343</v>
      </c>
      <c r="H702" s="187">
        <v>73.099999999999994</v>
      </c>
      <c r="I702" s="179">
        <f t="shared" ref="I702:I775" si="61">CONVERT(H702,"F","C")</f>
        <v>22.833333333333329</v>
      </c>
      <c r="J702" s="179">
        <v>70.3</v>
      </c>
      <c r="K702" s="179">
        <f t="shared" si="57"/>
        <v>21.277777777777775</v>
      </c>
      <c r="L702" s="179">
        <v>7.9</v>
      </c>
      <c r="M702" s="187">
        <v>7.64</v>
      </c>
      <c r="N702" s="187"/>
      <c r="O702" s="175">
        <v>349.7</v>
      </c>
      <c r="P702" s="187">
        <v>100</v>
      </c>
      <c r="Q702" s="205"/>
      <c r="R702" s="187" t="s">
        <v>739</v>
      </c>
      <c r="S702" s="205"/>
      <c r="T702" s="200" t="s">
        <v>748</v>
      </c>
      <c r="U702" s="179">
        <v>49</v>
      </c>
    </row>
    <row r="703" spans="1:21" x14ac:dyDescent="0.25">
      <c r="A703" s="195">
        <v>42983</v>
      </c>
      <c r="B703" s="198">
        <v>1317</v>
      </c>
      <c r="C703" s="121">
        <f t="shared" si="59"/>
        <v>248</v>
      </c>
      <c r="D703" s="225" t="s">
        <v>752</v>
      </c>
      <c r="E703" s="187"/>
      <c r="F703" s="187"/>
      <c r="G703" s="207" t="s">
        <v>343</v>
      </c>
      <c r="H703" s="179">
        <v>81.900000000000006</v>
      </c>
      <c r="I703" s="179">
        <f t="shared" si="61"/>
        <v>27.722222222222225</v>
      </c>
      <c r="J703" s="179">
        <v>97</v>
      </c>
      <c r="K703" s="179">
        <f t="shared" si="57"/>
        <v>36.111111111111107</v>
      </c>
      <c r="L703" s="179">
        <v>8.6</v>
      </c>
      <c r="M703" s="185">
        <v>7.71</v>
      </c>
      <c r="N703" s="185"/>
      <c r="O703" s="175">
        <v>364</v>
      </c>
      <c r="P703" s="179">
        <v>101</v>
      </c>
      <c r="Q703" s="205">
        <v>25.9</v>
      </c>
      <c r="R703" s="187" t="s">
        <v>329</v>
      </c>
      <c r="S703" s="205"/>
      <c r="T703" s="200" t="s">
        <v>753</v>
      </c>
      <c r="U703" s="179">
        <v>49</v>
      </c>
    </row>
    <row r="704" spans="1:21" x14ac:dyDescent="0.25">
      <c r="A704" s="195">
        <v>42984</v>
      </c>
      <c r="B704" s="198">
        <v>715</v>
      </c>
      <c r="C704" s="121">
        <f t="shared" si="59"/>
        <v>249</v>
      </c>
      <c r="D704" s="202"/>
      <c r="E704" s="187"/>
      <c r="F704" s="187"/>
      <c r="G704" s="207" t="s">
        <v>343</v>
      </c>
      <c r="H704" s="179">
        <v>72.900000000000006</v>
      </c>
      <c r="I704" s="179">
        <f t="shared" si="61"/>
        <v>22.722222222222225</v>
      </c>
      <c r="J704" s="179">
        <v>66.5</v>
      </c>
      <c r="K704" s="179">
        <f t="shared" si="57"/>
        <v>19.166666666666668</v>
      </c>
      <c r="L704" s="179">
        <v>7.7</v>
      </c>
      <c r="M704" s="185">
        <v>7.62</v>
      </c>
      <c r="N704" s="185"/>
      <c r="O704" s="175">
        <v>352.3</v>
      </c>
      <c r="P704" s="179">
        <v>96</v>
      </c>
      <c r="Q704" s="205"/>
      <c r="R704" s="187" t="s">
        <v>115</v>
      </c>
      <c r="S704" s="205"/>
      <c r="T704" s="200" t="s">
        <v>754</v>
      </c>
      <c r="U704" s="179">
        <v>49</v>
      </c>
    </row>
    <row r="705" spans="1:21" x14ac:dyDescent="0.25">
      <c r="A705" s="195">
        <v>42984</v>
      </c>
      <c r="B705" s="198">
        <v>1246</v>
      </c>
      <c r="C705" s="121">
        <f t="shared" si="59"/>
        <v>249</v>
      </c>
      <c r="D705" s="202"/>
      <c r="E705" s="187"/>
      <c r="F705" s="187"/>
      <c r="G705" s="207" t="s">
        <v>343</v>
      </c>
      <c r="H705" s="179">
        <v>81</v>
      </c>
      <c r="I705" s="179">
        <f t="shared" si="61"/>
        <v>27.222222222222221</v>
      </c>
      <c r="J705" s="179">
        <v>95.7</v>
      </c>
      <c r="K705" s="179">
        <f t="shared" si="57"/>
        <v>35.388888888888893</v>
      </c>
      <c r="L705" s="179">
        <v>7.3</v>
      </c>
      <c r="M705" s="185">
        <v>7.7</v>
      </c>
      <c r="N705" s="185"/>
      <c r="O705" s="175">
        <v>367.90000000000003</v>
      </c>
      <c r="P705" s="187">
        <v>91.9</v>
      </c>
      <c r="Q705" s="205"/>
      <c r="R705" s="187" t="s">
        <v>329</v>
      </c>
      <c r="S705" s="205"/>
      <c r="T705" s="200" t="s">
        <v>755</v>
      </c>
      <c r="U705" s="179">
        <v>49</v>
      </c>
    </row>
    <row r="706" spans="1:21" x14ac:dyDescent="0.25">
      <c r="A706" s="195">
        <v>42985</v>
      </c>
      <c r="B706" s="198">
        <v>727</v>
      </c>
      <c r="C706" s="121">
        <f t="shared" si="59"/>
        <v>250</v>
      </c>
      <c r="D706" s="202" t="s">
        <v>756</v>
      </c>
      <c r="E706" s="187">
        <v>745</v>
      </c>
      <c r="F706" s="187">
        <v>900</v>
      </c>
      <c r="G706" s="207" t="s">
        <v>343</v>
      </c>
      <c r="H706" s="179">
        <v>71.900000000000006</v>
      </c>
      <c r="I706" s="179">
        <f t="shared" si="61"/>
        <v>22.166666666666668</v>
      </c>
      <c r="J706" s="179">
        <v>69.5</v>
      </c>
      <c r="K706" s="179">
        <f t="shared" si="57"/>
        <v>20.833333333333332</v>
      </c>
      <c r="L706" s="179">
        <v>7</v>
      </c>
      <c r="M706" s="185">
        <v>7.75</v>
      </c>
      <c r="N706" s="185"/>
      <c r="O706" s="175">
        <v>375.7</v>
      </c>
      <c r="P706" s="187">
        <v>92.9</v>
      </c>
      <c r="Q706" s="205">
        <v>34.5</v>
      </c>
      <c r="R706" s="187" t="s">
        <v>115</v>
      </c>
      <c r="S706" s="205"/>
      <c r="T706" s="200" t="s">
        <v>709</v>
      </c>
      <c r="U706" s="179">
        <v>49</v>
      </c>
    </row>
    <row r="707" spans="1:21" x14ac:dyDescent="0.25">
      <c r="A707" s="195">
        <v>42985</v>
      </c>
      <c r="B707" s="198">
        <v>1258</v>
      </c>
      <c r="C707" s="121">
        <f t="shared" si="59"/>
        <v>250</v>
      </c>
      <c r="D707" s="202"/>
      <c r="E707" s="187"/>
      <c r="F707" s="187"/>
      <c r="G707" s="207" t="s">
        <v>343</v>
      </c>
      <c r="H707" s="179">
        <v>81</v>
      </c>
      <c r="I707" s="179">
        <f t="shared" si="61"/>
        <v>27.222222222222221</v>
      </c>
      <c r="J707" s="179">
        <v>96.3</v>
      </c>
      <c r="K707" s="179">
        <f t="shared" si="57"/>
        <v>35.722222222222221</v>
      </c>
      <c r="L707" s="179">
        <v>7</v>
      </c>
      <c r="M707" s="185">
        <v>7.54</v>
      </c>
      <c r="N707" s="185"/>
      <c r="O707" s="175">
        <v>365.3</v>
      </c>
      <c r="P707" s="187">
        <v>81.7</v>
      </c>
      <c r="Q707" s="205"/>
      <c r="R707" s="187" t="s">
        <v>329</v>
      </c>
      <c r="S707" s="205"/>
      <c r="T707" s="200" t="s">
        <v>747</v>
      </c>
      <c r="U707" s="179">
        <v>49</v>
      </c>
    </row>
    <row r="708" spans="1:21" x14ac:dyDescent="0.25">
      <c r="A708" s="195">
        <v>42986</v>
      </c>
      <c r="B708" s="198">
        <v>724</v>
      </c>
      <c r="C708" s="121">
        <f t="shared" si="59"/>
        <v>251</v>
      </c>
      <c r="D708" s="202"/>
      <c r="E708" s="187"/>
      <c r="F708" s="187"/>
      <c r="G708" s="207" t="s">
        <v>343</v>
      </c>
      <c r="H708" s="179">
        <v>72.7</v>
      </c>
      <c r="I708" s="179">
        <f t="shared" si="61"/>
        <v>22.611111111111111</v>
      </c>
      <c r="J708" s="179">
        <v>72</v>
      </c>
      <c r="K708" s="179">
        <f t="shared" si="57"/>
        <v>22.222222222222221</v>
      </c>
      <c r="L708" s="179">
        <v>6.9</v>
      </c>
      <c r="M708" s="185">
        <v>7.9</v>
      </c>
      <c r="N708" s="185"/>
      <c r="O708" s="175">
        <v>360.1</v>
      </c>
      <c r="P708" s="187">
        <v>92.2</v>
      </c>
      <c r="Q708" s="179"/>
      <c r="R708" s="187" t="s">
        <v>229</v>
      </c>
      <c r="S708" s="179"/>
      <c r="T708" s="200" t="s">
        <v>742</v>
      </c>
      <c r="U708" s="179">
        <v>49</v>
      </c>
    </row>
    <row r="709" spans="1:21" x14ac:dyDescent="0.25">
      <c r="A709" s="195">
        <v>42986</v>
      </c>
      <c r="B709" s="198">
        <v>1310</v>
      </c>
      <c r="C709" s="121">
        <f t="shared" si="59"/>
        <v>251</v>
      </c>
      <c r="D709" s="202"/>
      <c r="E709" s="187"/>
      <c r="F709" s="187"/>
      <c r="G709" s="207" t="s">
        <v>343</v>
      </c>
      <c r="H709" s="179">
        <v>78.5</v>
      </c>
      <c r="I709" s="179">
        <f t="shared" si="61"/>
        <v>25.833333333333332</v>
      </c>
      <c r="J709" s="179">
        <v>88.7</v>
      </c>
      <c r="K709" s="179">
        <f t="shared" si="57"/>
        <v>31.5</v>
      </c>
      <c r="L709" s="179">
        <v>9.3000000000000007</v>
      </c>
      <c r="M709" s="185">
        <v>7.62</v>
      </c>
      <c r="N709" s="185"/>
      <c r="O709" s="175">
        <v>367.90000000000003</v>
      </c>
      <c r="P709" s="187">
        <v>75.8</v>
      </c>
      <c r="Q709" s="179"/>
      <c r="R709" s="187" t="s">
        <v>739</v>
      </c>
      <c r="S709" s="179"/>
      <c r="T709" s="200" t="s">
        <v>726</v>
      </c>
      <c r="U709" s="179">
        <v>49</v>
      </c>
    </row>
    <row r="710" spans="1:21" x14ac:dyDescent="0.25">
      <c r="A710" s="195">
        <v>42987</v>
      </c>
      <c r="B710" s="198">
        <v>746</v>
      </c>
      <c r="C710" s="121">
        <f t="shared" si="59"/>
        <v>252</v>
      </c>
      <c r="D710" s="202" t="s">
        <v>822</v>
      </c>
      <c r="E710" s="187">
        <v>801</v>
      </c>
      <c r="F710" s="187"/>
      <c r="G710" s="207" t="s">
        <v>343</v>
      </c>
      <c r="H710" s="179">
        <v>68.8</v>
      </c>
      <c r="I710" s="179">
        <f t="shared" si="61"/>
        <v>20.444444444444443</v>
      </c>
      <c r="J710" s="179">
        <v>66</v>
      </c>
      <c r="K710" s="179">
        <f t="shared" si="57"/>
        <v>18.888888888888889</v>
      </c>
      <c r="L710" s="179">
        <v>8.4</v>
      </c>
      <c r="M710" s="185">
        <v>7.58</v>
      </c>
      <c r="N710" s="185"/>
      <c r="O710" s="175">
        <v>347.1</v>
      </c>
      <c r="P710" s="187">
        <v>86.9</v>
      </c>
      <c r="Q710" s="179">
        <v>48.8</v>
      </c>
      <c r="R710" s="187" t="s">
        <v>45</v>
      </c>
      <c r="S710" s="179"/>
      <c r="T710" s="200" t="s">
        <v>823</v>
      </c>
      <c r="U710" s="179">
        <v>49</v>
      </c>
    </row>
    <row r="711" spans="1:21" x14ac:dyDescent="0.25">
      <c r="A711" s="195">
        <v>42988</v>
      </c>
      <c r="B711" s="198">
        <v>743</v>
      </c>
      <c r="C711" s="121">
        <f t="shared" si="59"/>
        <v>253</v>
      </c>
      <c r="D711" s="202"/>
      <c r="E711" s="187"/>
      <c r="F711" s="187"/>
      <c r="G711" s="207" t="s">
        <v>343</v>
      </c>
      <c r="H711" s="179">
        <v>72.099999999999994</v>
      </c>
      <c r="I711" s="179">
        <f t="shared" si="61"/>
        <v>22.277777777777775</v>
      </c>
      <c r="J711" s="179">
        <v>69</v>
      </c>
      <c r="K711" s="179">
        <f t="shared" si="57"/>
        <v>20.555555555555554</v>
      </c>
      <c r="L711" s="179">
        <v>9.3000000000000007</v>
      </c>
      <c r="M711" s="185">
        <v>7.47</v>
      </c>
      <c r="N711" s="185"/>
      <c r="O711" s="175">
        <v>358.8</v>
      </c>
      <c r="P711" s="187">
        <v>72.7</v>
      </c>
      <c r="Q711" s="179"/>
      <c r="R711" s="187" t="s">
        <v>115</v>
      </c>
      <c r="S711" s="179"/>
      <c r="T711" s="200" t="s">
        <v>701</v>
      </c>
      <c r="U711" s="179">
        <v>49</v>
      </c>
    </row>
    <row r="712" spans="1:21" x14ac:dyDescent="0.25">
      <c r="A712" s="195">
        <v>42988</v>
      </c>
      <c r="B712" s="198">
        <v>1242</v>
      </c>
      <c r="C712" s="121">
        <f t="shared" si="59"/>
        <v>253</v>
      </c>
      <c r="D712" s="202"/>
      <c r="E712" s="187"/>
      <c r="F712" s="187"/>
      <c r="G712" s="207" t="s">
        <v>343</v>
      </c>
      <c r="H712" s="179">
        <v>78.8</v>
      </c>
      <c r="I712" s="179">
        <f t="shared" si="61"/>
        <v>25.999999999999996</v>
      </c>
      <c r="J712" s="179">
        <v>93.2</v>
      </c>
      <c r="K712" s="179">
        <f t="shared" si="57"/>
        <v>34</v>
      </c>
      <c r="L712" s="179">
        <v>8.1999999999999993</v>
      </c>
      <c r="M712" s="185">
        <v>7.63</v>
      </c>
      <c r="N712" s="185"/>
      <c r="O712" s="175">
        <v>366.6</v>
      </c>
      <c r="P712" s="187">
        <v>67.099999999999994</v>
      </c>
      <c r="Q712" s="179"/>
      <c r="R712" s="187" t="s">
        <v>329</v>
      </c>
      <c r="S712" s="179"/>
      <c r="T712" s="200" t="s">
        <v>723</v>
      </c>
      <c r="U712" s="179">
        <v>49</v>
      </c>
    </row>
    <row r="713" spans="1:21" x14ac:dyDescent="0.25">
      <c r="A713" s="195">
        <v>42989</v>
      </c>
      <c r="B713" s="198">
        <v>719</v>
      </c>
      <c r="C713" s="121">
        <f t="shared" si="59"/>
        <v>254</v>
      </c>
      <c r="D713" s="202" t="s">
        <v>824</v>
      </c>
      <c r="E713" s="187">
        <v>732</v>
      </c>
      <c r="F713" s="187"/>
      <c r="G713" s="207" t="s">
        <v>343</v>
      </c>
      <c r="H713" s="179">
        <v>71.900000000000006</v>
      </c>
      <c r="I713" s="179">
        <f t="shared" si="61"/>
        <v>22.166666666666668</v>
      </c>
      <c r="J713" s="179">
        <v>68</v>
      </c>
      <c r="K713" s="179">
        <f t="shared" si="57"/>
        <v>20</v>
      </c>
      <c r="L713" s="179">
        <v>7.5</v>
      </c>
      <c r="M713" s="185">
        <v>7.54</v>
      </c>
      <c r="N713" s="185"/>
      <c r="O713" s="175">
        <v>358.8</v>
      </c>
      <c r="P713" s="187">
        <v>72.3</v>
      </c>
      <c r="Q713" s="179">
        <v>49.5</v>
      </c>
      <c r="R713" s="187" t="s">
        <v>115</v>
      </c>
      <c r="S713" s="179"/>
      <c r="T713" s="200" t="s">
        <v>709</v>
      </c>
      <c r="U713" s="179">
        <v>49</v>
      </c>
    </row>
    <row r="714" spans="1:21" x14ac:dyDescent="0.25">
      <c r="A714" s="195">
        <v>42989</v>
      </c>
      <c r="B714" s="198">
        <v>1349</v>
      </c>
      <c r="C714" s="121">
        <f t="shared" si="59"/>
        <v>254</v>
      </c>
      <c r="D714" s="202"/>
      <c r="E714" s="187"/>
      <c r="F714" s="187"/>
      <c r="G714" s="207" t="s">
        <v>343</v>
      </c>
      <c r="H714" s="179">
        <v>80.900000000000006</v>
      </c>
      <c r="I714" s="179">
        <f t="shared" si="61"/>
        <v>27.166666666666668</v>
      </c>
      <c r="J714" s="179">
        <v>98.7</v>
      </c>
      <c r="K714" s="179">
        <f t="shared" si="57"/>
        <v>37.055555555555557</v>
      </c>
      <c r="L714" s="179">
        <v>11</v>
      </c>
      <c r="M714" s="185">
        <v>7.6</v>
      </c>
      <c r="N714" s="185"/>
      <c r="O714" s="175">
        <v>369.2</v>
      </c>
      <c r="P714" s="187">
        <v>66.5</v>
      </c>
      <c r="Q714" s="179"/>
      <c r="R714" s="187" t="s">
        <v>155</v>
      </c>
      <c r="S714" s="179"/>
      <c r="T714" s="200" t="s">
        <v>723</v>
      </c>
      <c r="U714" s="179">
        <v>49</v>
      </c>
    </row>
    <row r="715" spans="1:21" x14ac:dyDescent="0.25">
      <c r="A715" s="195">
        <v>42990</v>
      </c>
      <c r="B715" s="198">
        <v>707</v>
      </c>
      <c r="C715" s="121">
        <f t="shared" si="59"/>
        <v>255</v>
      </c>
      <c r="D715" s="202"/>
      <c r="E715" s="187"/>
      <c r="F715" s="187"/>
      <c r="G715" s="207" t="s">
        <v>343</v>
      </c>
      <c r="H715" s="179">
        <v>72</v>
      </c>
      <c r="I715" s="179">
        <f t="shared" si="61"/>
        <v>22.222222222222221</v>
      </c>
      <c r="J715" s="179">
        <v>70.5</v>
      </c>
      <c r="K715" s="179">
        <f t="shared" si="57"/>
        <v>21.388888888888889</v>
      </c>
      <c r="L715" s="179">
        <v>7.7</v>
      </c>
      <c r="M715" s="185">
        <v>7.73</v>
      </c>
      <c r="N715" s="185"/>
      <c r="O715" s="175">
        <v>348.40000000000003</v>
      </c>
      <c r="P715" s="187">
        <v>73.599999999999994</v>
      </c>
      <c r="Q715" s="179"/>
      <c r="R715" s="187" t="s">
        <v>401</v>
      </c>
      <c r="S715" s="179"/>
      <c r="T715" s="200" t="s">
        <v>747</v>
      </c>
      <c r="U715" s="179">
        <v>49</v>
      </c>
    </row>
    <row r="716" spans="1:21" x14ac:dyDescent="0.25">
      <c r="A716" s="195">
        <v>42990</v>
      </c>
      <c r="B716" s="198">
        <v>1403</v>
      </c>
      <c r="C716" s="121">
        <f t="shared" si="59"/>
        <v>255</v>
      </c>
      <c r="D716" s="202"/>
      <c r="E716" s="187"/>
      <c r="F716" s="187"/>
      <c r="G716" s="207" t="s">
        <v>343</v>
      </c>
      <c r="H716" s="179">
        <v>82.2</v>
      </c>
      <c r="I716" s="179">
        <f t="shared" si="61"/>
        <v>27.888888888888889</v>
      </c>
      <c r="J716" s="179">
        <v>100.9</v>
      </c>
      <c r="K716" s="179">
        <f t="shared" si="57"/>
        <v>38.277777777777779</v>
      </c>
      <c r="L716" s="179">
        <v>7.9</v>
      </c>
      <c r="M716" s="185">
        <v>7.54</v>
      </c>
      <c r="N716" s="185"/>
      <c r="O716" s="175">
        <v>365.3</v>
      </c>
      <c r="P716" s="187">
        <v>61.7</v>
      </c>
      <c r="Q716" s="179"/>
      <c r="R716" s="187" t="s">
        <v>329</v>
      </c>
      <c r="S716" s="179"/>
      <c r="T716" s="200" t="s">
        <v>726</v>
      </c>
      <c r="U716" s="179">
        <v>49</v>
      </c>
    </row>
    <row r="717" spans="1:21" x14ac:dyDescent="0.25">
      <c r="A717" s="195">
        <v>42991</v>
      </c>
      <c r="B717" s="198">
        <v>719</v>
      </c>
      <c r="C717" s="121">
        <f t="shared" si="59"/>
        <v>256</v>
      </c>
      <c r="D717" s="202" t="s">
        <v>825</v>
      </c>
      <c r="E717" s="187">
        <v>740</v>
      </c>
      <c r="F717" s="187"/>
      <c r="G717" s="207" t="s">
        <v>343</v>
      </c>
      <c r="H717" s="179">
        <v>71.5</v>
      </c>
      <c r="I717" s="179">
        <f t="shared" si="61"/>
        <v>21.944444444444443</v>
      </c>
      <c r="J717" s="179">
        <v>69.3</v>
      </c>
      <c r="K717" s="179">
        <f t="shared" si="57"/>
        <v>20.722222222222221</v>
      </c>
      <c r="L717" s="179">
        <v>8.4</v>
      </c>
      <c r="M717" s="185">
        <v>7.54</v>
      </c>
      <c r="N717" s="185"/>
      <c r="O717" s="175">
        <v>349.7</v>
      </c>
      <c r="P717" s="187">
        <v>71.8</v>
      </c>
      <c r="Q717" s="179">
        <v>29.8</v>
      </c>
      <c r="R717" s="187" t="s">
        <v>401</v>
      </c>
      <c r="S717" s="179"/>
      <c r="T717" s="200" t="s">
        <v>709</v>
      </c>
      <c r="U717" s="179">
        <v>49</v>
      </c>
    </row>
    <row r="718" spans="1:21" x14ac:dyDescent="0.25">
      <c r="A718" s="195">
        <v>42992</v>
      </c>
      <c r="B718" s="198">
        <v>807</v>
      </c>
      <c r="C718" s="121">
        <f t="shared" si="59"/>
        <v>257</v>
      </c>
      <c r="D718" s="202" t="s">
        <v>826</v>
      </c>
      <c r="E718" s="187">
        <v>820</v>
      </c>
      <c r="F718" s="187"/>
      <c r="G718" s="207" t="s">
        <v>343</v>
      </c>
      <c r="H718" s="179">
        <v>72</v>
      </c>
      <c r="I718" s="179">
        <f t="shared" si="61"/>
        <v>22.222222222222221</v>
      </c>
      <c r="J718" s="179">
        <v>70.5</v>
      </c>
      <c r="K718" s="179">
        <f t="shared" si="57"/>
        <v>21.388888888888889</v>
      </c>
      <c r="L718" s="179">
        <v>9.1</v>
      </c>
      <c r="M718" s="185">
        <v>7.45</v>
      </c>
      <c r="N718" s="185"/>
      <c r="O718" s="175">
        <v>366.6</v>
      </c>
      <c r="P718" s="179">
        <v>66</v>
      </c>
      <c r="Q718" s="179">
        <v>41.4</v>
      </c>
      <c r="R718" s="187" t="s">
        <v>495</v>
      </c>
      <c r="S718" s="179"/>
      <c r="T718" s="200" t="s">
        <v>830</v>
      </c>
      <c r="U718" s="179">
        <v>49</v>
      </c>
    </row>
    <row r="719" spans="1:21" x14ac:dyDescent="0.25">
      <c r="A719" s="195">
        <v>42992</v>
      </c>
      <c r="B719" s="198">
        <v>1315</v>
      </c>
      <c r="C719" s="121">
        <f t="shared" si="59"/>
        <v>257</v>
      </c>
      <c r="D719" s="202"/>
      <c r="E719" s="187"/>
      <c r="F719" s="187"/>
      <c r="G719" s="207" t="s">
        <v>343</v>
      </c>
      <c r="H719" s="179">
        <v>75.400000000000006</v>
      </c>
      <c r="I719" s="179">
        <f t="shared" si="61"/>
        <v>24.111111111111114</v>
      </c>
      <c r="J719" s="179">
        <v>86.5</v>
      </c>
      <c r="K719" s="179">
        <f t="shared" si="57"/>
        <v>30.277777777777779</v>
      </c>
      <c r="L719" s="179">
        <v>7.8</v>
      </c>
      <c r="M719" s="185">
        <v>7.49</v>
      </c>
      <c r="N719" s="185"/>
      <c r="O719" s="175">
        <v>367.90000000000003</v>
      </c>
      <c r="P719" s="179">
        <v>62.6</v>
      </c>
      <c r="Q719" s="179"/>
      <c r="R719" s="187" t="s">
        <v>828</v>
      </c>
      <c r="S719" s="179"/>
      <c r="T719" s="200" t="s">
        <v>829</v>
      </c>
      <c r="U719" s="179">
        <v>49</v>
      </c>
    </row>
    <row r="720" spans="1:21" x14ac:dyDescent="0.25">
      <c r="A720" s="195">
        <v>42993</v>
      </c>
      <c r="B720" s="198">
        <v>722</v>
      </c>
      <c r="C720" s="121">
        <f t="shared" si="59"/>
        <v>258</v>
      </c>
      <c r="D720" s="202"/>
      <c r="E720" s="187"/>
      <c r="F720" s="187"/>
      <c r="G720" s="207" t="s">
        <v>343</v>
      </c>
      <c r="H720" s="179">
        <v>65</v>
      </c>
      <c r="I720" s="179">
        <f t="shared" si="61"/>
        <v>18.333333333333332</v>
      </c>
      <c r="J720" s="179">
        <v>56.6</v>
      </c>
      <c r="K720" s="179">
        <f t="shared" si="57"/>
        <v>13.666666666666668</v>
      </c>
      <c r="L720" s="179">
        <v>8</v>
      </c>
      <c r="M720" s="185">
        <v>7.46</v>
      </c>
      <c r="N720" s="185"/>
      <c r="O720" s="175">
        <v>353.6</v>
      </c>
      <c r="P720" s="179">
        <v>57.6</v>
      </c>
      <c r="Q720" s="179"/>
      <c r="R720" s="187" t="s">
        <v>831</v>
      </c>
      <c r="S720" s="179"/>
      <c r="T720" s="200" t="s">
        <v>755</v>
      </c>
      <c r="U720" s="179">
        <v>49</v>
      </c>
    </row>
    <row r="721" spans="1:21" x14ac:dyDescent="0.25">
      <c r="A721" s="195">
        <v>42993</v>
      </c>
      <c r="B721" s="198">
        <v>1057</v>
      </c>
      <c r="C721" s="121">
        <f t="shared" ref="C721:C784" si="62">A721-DATE(YEAR(A721),1,0)</f>
        <v>258</v>
      </c>
      <c r="D721" s="202" t="s">
        <v>832</v>
      </c>
      <c r="E721" s="187">
        <v>1228</v>
      </c>
      <c r="F721" s="187"/>
      <c r="G721" s="207" t="s">
        <v>274</v>
      </c>
      <c r="H721" s="179">
        <v>71.8</v>
      </c>
      <c r="I721" s="179">
        <f t="shared" si="61"/>
        <v>22.111111111111111</v>
      </c>
      <c r="J721" s="179">
        <v>81.2</v>
      </c>
      <c r="K721" s="179">
        <f t="shared" si="57"/>
        <v>27.333333333333336</v>
      </c>
      <c r="L721" s="179">
        <v>10.1</v>
      </c>
      <c r="M721" s="185">
        <v>7.3</v>
      </c>
      <c r="N721" s="185"/>
      <c r="O721" s="175">
        <v>438.1</v>
      </c>
      <c r="P721" s="179">
        <v>40</v>
      </c>
      <c r="Q721" s="179">
        <v>161.6</v>
      </c>
      <c r="R721" s="187" t="s">
        <v>145</v>
      </c>
      <c r="S721" s="179"/>
      <c r="T721" s="200" t="s">
        <v>836</v>
      </c>
      <c r="U721" s="179">
        <v>49</v>
      </c>
    </row>
    <row r="722" spans="1:21" x14ac:dyDescent="0.25">
      <c r="A722" s="195">
        <v>42993</v>
      </c>
      <c r="B722" s="198">
        <v>1118</v>
      </c>
      <c r="C722" s="121">
        <f t="shared" si="62"/>
        <v>258</v>
      </c>
      <c r="D722" s="202" t="s">
        <v>833</v>
      </c>
      <c r="E722" s="187">
        <v>1228</v>
      </c>
      <c r="F722" s="187"/>
      <c r="G722" s="207" t="s">
        <v>494</v>
      </c>
      <c r="H722" s="179">
        <v>71.599999999999994</v>
      </c>
      <c r="I722" s="179">
        <f t="shared" si="61"/>
        <v>21.999999999999996</v>
      </c>
      <c r="J722" s="179">
        <v>81.599999999999994</v>
      </c>
      <c r="K722" s="179">
        <f t="shared" si="57"/>
        <v>27.55555555555555</v>
      </c>
      <c r="L722" s="179">
        <v>8.6</v>
      </c>
      <c r="M722" s="185">
        <v>7.19</v>
      </c>
      <c r="N722" s="185"/>
      <c r="O722" s="175">
        <v>435.5</v>
      </c>
      <c r="P722" s="179">
        <v>35.6</v>
      </c>
      <c r="Q722" s="199">
        <v>290.89999999999998</v>
      </c>
      <c r="R722" s="187" t="s">
        <v>145</v>
      </c>
      <c r="S722" s="199"/>
      <c r="T722" s="200" t="s">
        <v>837</v>
      </c>
      <c r="U722" s="179">
        <v>49</v>
      </c>
    </row>
    <row r="723" spans="1:21" x14ac:dyDescent="0.25">
      <c r="A723" s="195">
        <v>42993</v>
      </c>
      <c r="B723" s="198">
        <v>1127</v>
      </c>
      <c r="C723" s="121">
        <f t="shared" si="62"/>
        <v>258</v>
      </c>
      <c r="D723" s="202" t="s">
        <v>834</v>
      </c>
      <c r="E723" s="187">
        <v>1228</v>
      </c>
      <c r="F723" s="187"/>
      <c r="G723" s="207" t="s">
        <v>284</v>
      </c>
      <c r="H723" s="179">
        <v>71.8</v>
      </c>
      <c r="I723" s="179">
        <f t="shared" si="61"/>
        <v>22.111111111111111</v>
      </c>
      <c r="J723" s="179">
        <v>81.900000000000006</v>
      </c>
      <c r="K723" s="179">
        <f t="shared" si="57"/>
        <v>27.722222222222225</v>
      </c>
      <c r="L723" s="179">
        <v>7.9</v>
      </c>
      <c r="M723" s="185">
        <v>7.25</v>
      </c>
      <c r="N723" s="185"/>
      <c r="O723" s="175">
        <v>422.5</v>
      </c>
      <c r="P723" s="179">
        <v>44.3</v>
      </c>
      <c r="Q723" s="199">
        <v>261.60000000000002</v>
      </c>
      <c r="R723" s="187" t="s">
        <v>145</v>
      </c>
      <c r="S723" s="199"/>
      <c r="T723" s="200" t="s">
        <v>743</v>
      </c>
      <c r="U723" s="179">
        <v>49</v>
      </c>
    </row>
    <row r="724" spans="1:21" x14ac:dyDescent="0.25">
      <c r="A724" s="195">
        <v>42993</v>
      </c>
      <c r="B724" s="198">
        <v>1145</v>
      </c>
      <c r="C724" s="121">
        <f t="shared" si="62"/>
        <v>258</v>
      </c>
      <c r="D724" s="202" t="s">
        <v>835</v>
      </c>
      <c r="E724" s="187">
        <v>1228</v>
      </c>
      <c r="F724" s="187"/>
      <c r="G724" s="207" t="s">
        <v>285</v>
      </c>
      <c r="H724" s="179">
        <v>72</v>
      </c>
      <c r="I724" s="179">
        <f t="shared" si="61"/>
        <v>22.222222222222221</v>
      </c>
      <c r="J724" s="179">
        <v>83.8</v>
      </c>
      <c r="K724" s="179">
        <f t="shared" si="57"/>
        <v>28.777777777777775</v>
      </c>
      <c r="L724" s="179">
        <v>7.5</v>
      </c>
      <c r="M724" s="185">
        <v>7.27</v>
      </c>
      <c r="N724" s="185"/>
      <c r="O724" s="175">
        <v>425.1</v>
      </c>
      <c r="P724" s="179">
        <v>45.7</v>
      </c>
      <c r="Q724" s="199">
        <v>360.9</v>
      </c>
      <c r="R724" s="187" t="s">
        <v>145</v>
      </c>
      <c r="S724" s="199"/>
      <c r="T724" s="200" t="s">
        <v>838</v>
      </c>
      <c r="U724" s="179">
        <v>49</v>
      </c>
    </row>
    <row r="725" spans="1:21" x14ac:dyDescent="0.25">
      <c r="A725" s="195">
        <v>42993</v>
      </c>
      <c r="B725" s="198">
        <v>1248</v>
      </c>
      <c r="C725" s="121">
        <f t="shared" si="62"/>
        <v>258</v>
      </c>
      <c r="D725" s="202"/>
      <c r="E725" s="187"/>
      <c r="F725" s="187"/>
      <c r="G725" s="207" t="s">
        <v>343</v>
      </c>
      <c r="H725" s="179">
        <v>74.599999999999994</v>
      </c>
      <c r="I725" s="179">
        <f t="shared" si="61"/>
        <v>23.666666666666664</v>
      </c>
      <c r="J725" s="179">
        <v>83.9</v>
      </c>
      <c r="K725" s="179">
        <f t="shared" si="57"/>
        <v>28.833333333333336</v>
      </c>
      <c r="L725" s="179">
        <v>8.1999999999999993</v>
      </c>
      <c r="M725" s="185">
        <v>7.53</v>
      </c>
      <c r="N725" s="185"/>
      <c r="O725" s="175">
        <v>366.6</v>
      </c>
      <c r="P725" s="179">
        <v>47.4</v>
      </c>
      <c r="Q725" s="179"/>
      <c r="R725" s="187" t="s">
        <v>145</v>
      </c>
      <c r="S725" s="179"/>
      <c r="T725" s="200" t="s">
        <v>838</v>
      </c>
      <c r="U725" s="179">
        <v>49</v>
      </c>
    </row>
    <row r="726" spans="1:21" x14ac:dyDescent="0.25">
      <c r="A726" s="195">
        <v>42994</v>
      </c>
      <c r="B726" s="198">
        <v>754</v>
      </c>
      <c r="C726" s="121">
        <f t="shared" si="62"/>
        <v>259</v>
      </c>
      <c r="D726" s="202"/>
      <c r="E726" s="187"/>
      <c r="F726" s="187"/>
      <c r="G726" s="207" t="s">
        <v>343</v>
      </c>
      <c r="H726" s="179">
        <v>67.3</v>
      </c>
      <c r="I726" s="179">
        <f t="shared" si="61"/>
        <v>19.611111111111111</v>
      </c>
      <c r="J726" s="179">
        <v>62</v>
      </c>
      <c r="K726" s="179">
        <f t="shared" si="57"/>
        <v>16.666666666666668</v>
      </c>
      <c r="L726" s="179">
        <v>9.4</v>
      </c>
      <c r="M726" s="185">
        <v>7.39</v>
      </c>
      <c r="N726" s="185"/>
      <c r="O726" s="175">
        <v>358.8</v>
      </c>
      <c r="P726" s="179">
        <v>54.1</v>
      </c>
      <c r="Q726" s="179"/>
      <c r="R726" s="187" t="s">
        <v>115</v>
      </c>
      <c r="S726" s="179"/>
      <c r="T726" s="200" t="s">
        <v>747</v>
      </c>
      <c r="U726" s="179">
        <v>49</v>
      </c>
    </row>
    <row r="727" spans="1:21" x14ac:dyDescent="0.25">
      <c r="A727" s="195">
        <v>42994</v>
      </c>
      <c r="B727" s="198">
        <v>1050</v>
      </c>
      <c r="C727" s="121">
        <f t="shared" si="62"/>
        <v>259</v>
      </c>
      <c r="D727" s="202" t="s">
        <v>839</v>
      </c>
      <c r="E727" s="187">
        <v>1310</v>
      </c>
      <c r="F727" s="187"/>
      <c r="G727" s="207" t="s">
        <v>225</v>
      </c>
      <c r="H727" s="179">
        <v>69.5</v>
      </c>
      <c r="I727" s="179">
        <f t="shared" si="61"/>
        <v>20.833333333333332</v>
      </c>
      <c r="J727" s="179">
        <v>80.2</v>
      </c>
      <c r="K727" s="179">
        <f t="shared" si="57"/>
        <v>26.777777777777779</v>
      </c>
      <c r="L727" s="179">
        <v>10.3</v>
      </c>
      <c r="M727" s="185">
        <v>7.34</v>
      </c>
      <c r="N727" s="185"/>
      <c r="O727" s="175">
        <v>340.6</v>
      </c>
      <c r="P727" s="179">
        <v>9.27</v>
      </c>
      <c r="Q727" s="179">
        <v>6.3</v>
      </c>
      <c r="R727" s="187" t="s">
        <v>445</v>
      </c>
      <c r="S727" s="179"/>
      <c r="T727" s="200" t="s">
        <v>847</v>
      </c>
      <c r="U727" s="179">
        <v>49</v>
      </c>
    </row>
    <row r="728" spans="1:21" x14ac:dyDescent="0.25">
      <c r="A728" s="195">
        <v>42994</v>
      </c>
      <c r="B728" s="198">
        <v>1117</v>
      </c>
      <c r="C728" s="121">
        <f t="shared" si="62"/>
        <v>259</v>
      </c>
      <c r="D728" s="202" t="s">
        <v>841</v>
      </c>
      <c r="E728" s="187">
        <v>1310</v>
      </c>
      <c r="F728" s="187"/>
      <c r="G728" s="207" t="s">
        <v>200</v>
      </c>
      <c r="H728" s="179">
        <v>70.2</v>
      </c>
      <c r="I728" s="179">
        <f t="shared" si="61"/>
        <v>21.222222222222225</v>
      </c>
      <c r="J728" s="179">
        <v>82.3</v>
      </c>
      <c r="K728" s="179">
        <f t="shared" si="57"/>
        <v>27.944444444444443</v>
      </c>
      <c r="L728" s="179">
        <v>8.8000000000000007</v>
      </c>
      <c r="M728" s="185">
        <v>7.5</v>
      </c>
      <c r="N728" s="185"/>
      <c r="O728" s="175">
        <v>334.1</v>
      </c>
      <c r="P728" s="179">
        <v>48.9</v>
      </c>
      <c r="Q728" s="179">
        <v>16.899999999999999</v>
      </c>
      <c r="R728" s="187" t="s">
        <v>445</v>
      </c>
      <c r="S728" s="179"/>
      <c r="T728" s="200" t="s">
        <v>743</v>
      </c>
      <c r="U728" s="179">
        <v>49</v>
      </c>
    </row>
    <row r="729" spans="1:21" x14ac:dyDescent="0.25">
      <c r="A729" s="195">
        <v>42994</v>
      </c>
      <c r="B729" s="198">
        <v>1139</v>
      </c>
      <c r="C729" s="121">
        <f t="shared" si="62"/>
        <v>259</v>
      </c>
      <c r="D729" s="202" t="s">
        <v>842</v>
      </c>
      <c r="E729" s="187">
        <v>1310</v>
      </c>
      <c r="F729" s="187"/>
      <c r="G729" s="207" t="s">
        <v>179</v>
      </c>
      <c r="H729" s="179">
        <v>71.599999999999994</v>
      </c>
      <c r="I729" s="179">
        <f t="shared" si="61"/>
        <v>21.999999999999996</v>
      </c>
      <c r="J729" s="179">
        <v>83.4</v>
      </c>
      <c r="K729" s="179">
        <f t="shared" si="57"/>
        <v>28.555555555555557</v>
      </c>
      <c r="L729" s="179">
        <v>8.4</v>
      </c>
      <c r="M729" s="185">
        <v>7.7</v>
      </c>
      <c r="N729" s="185"/>
      <c r="O729" s="175">
        <v>325</v>
      </c>
      <c r="P729" s="179">
        <v>28.4</v>
      </c>
      <c r="Q729" s="179">
        <v>8.4</v>
      </c>
      <c r="R729" s="187" t="s">
        <v>445</v>
      </c>
      <c r="S729" s="179"/>
      <c r="T729" s="200" t="s">
        <v>726</v>
      </c>
      <c r="U729" s="179">
        <v>49</v>
      </c>
    </row>
    <row r="730" spans="1:21" x14ac:dyDescent="0.25">
      <c r="A730" s="195">
        <v>42994</v>
      </c>
      <c r="B730" s="198">
        <v>1203</v>
      </c>
      <c r="C730" s="121">
        <f t="shared" si="62"/>
        <v>259</v>
      </c>
      <c r="D730" s="202" t="s">
        <v>843</v>
      </c>
      <c r="E730" s="187">
        <v>1310</v>
      </c>
      <c r="F730" s="187"/>
      <c r="G730" s="207" t="s">
        <v>263</v>
      </c>
      <c r="H730" s="179">
        <v>71.2</v>
      </c>
      <c r="I730" s="179">
        <f t="shared" si="61"/>
        <v>21.777777777777779</v>
      </c>
      <c r="J730" s="179">
        <v>84.4</v>
      </c>
      <c r="K730" s="179">
        <f t="shared" si="57"/>
        <v>29.111111111111114</v>
      </c>
      <c r="L730" s="179">
        <v>9.1999999999999993</v>
      </c>
      <c r="M730" s="185">
        <v>7.69</v>
      </c>
      <c r="N730" s="185"/>
      <c r="O730" s="175">
        <v>340.6</v>
      </c>
      <c r="P730" s="179">
        <v>62.4</v>
      </c>
      <c r="Q730" s="179">
        <v>18.3</v>
      </c>
      <c r="R730" s="187" t="s">
        <v>445</v>
      </c>
      <c r="S730" s="179"/>
      <c r="T730" s="200" t="s">
        <v>838</v>
      </c>
      <c r="U730" s="179">
        <v>49</v>
      </c>
    </row>
    <row r="731" spans="1:21" x14ac:dyDescent="0.25">
      <c r="A731" s="195">
        <v>42994</v>
      </c>
      <c r="B731" s="198">
        <v>1231</v>
      </c>
      <c r="C731" s="121">
        <f t="shared" si="62"/>
        <v>259</v>
      </c>
      <c r="D731" s="202" t="s">
        <v>844</v>
      </c>
      <c r="E731" s="187">
        <v>1310</v>
      </c>
      <c r="F731" s="187"/>
      <c r="G731" s="207" t="s">
        <v>343</v>
      </c>
      <c r="H731" s="179">
        <v>73.599999999999994</v>
      </c>
      <c r="I731" s="179">
        <f t="shared" si="61"/>
        <v>23.111111111111107</v>
      </c>
      <c r="J731" s="179">
        <v>85.3</v>
      </c>
      <c r="K731" s="179">
        <f t="shared" si="57"/>
        <v>29.611111111111107</v>
      </c>
      <c r="L731" s="179">
        <v>8.4</v>
      </c>
      <c r="M731" s="185">
        <v>7.67</v>
      </c>
      <c r="N731" s="185"/>
      <c r="O731" s="175">
        <v>351</v>
      </c>
      <c r="P731" s="179">
        <v>49.9</v>
      </c>
      <c r="Q731" s="179">
        <v>6.3</v>
      </c>
      <c r="R731" s="187" t="s">
        <v>445</v>
      </c>
      <c r="S731" s="179"/>
      <c r="T731" s="200" t="s">
        <v>845</v>
      </c>
      <c r="U731" s="179">
        <v>49</v>
      </c>
    </row>
    <row r="732" spans="1:21" x14ac:dyDescent="0.25">
      <c r="A732" s="195">
        <v>42995</v>
      </c>
      <c r="B732" s="198">
        <v>752</v>
      </c>
      <c r="C732" s="121">
        <f t="shared" si="62"/>
        <v>260</v>
      </c>
      <c r="D732" s="202"/>
      <c r="E732" s="187"/>
      <c r="F732" s="187"/>
      <c r="G732" s="207" t="s">
        <v>343</v>
      </c>
      <c r="H732" s="179">
        <v>67.5</v>
      </c>
      <c r="I732" s="179">
        <f t="shared" si="61"/>
        <v>19.722222222222221</v>
      </c>
      <c r="J732" s="179">
        <v>62.1</v>
      </c>
      <c r="K732" s="179">
        <f t="shared" si="57"/>
        <v>16.722222222222221</v>
      </c>
      <c r="L732" s="179">
        <v>8.9</v>
      </c>
      <c r="M732" s="185">
        <v>7.46</v>
      </c>
      <c r="N732" s="185"/>
      <c r="O732" s="175">
        <v>347.1</v>
      </c>
      <c r="P732" s="179">
        <v>46.6</v>
      </c>
      <c r="Q732" s="179"/>
      <c r="R732" s="187" t="s">
        <v>69</v>
      </c>
      <c r="S732" s="179"/>
      <c r="T732" s="200" t="s">
        <v>846</v>
      </c>
      <c r="U732" s="179">
        <v>49</v>
      </c>
    </row>
    <row r="733" spans="1:21" x14ac:dyDescent="0.25">
      <c r="A733" s="195">
        <v>42995</v>
      </c>
      <c r="B733" s="198">
        <v>1217</v>
      </c>
      <c r="C733" s="121">
        <f t="shared" si="62"/>
        <v>260</v>
      </c>
      <c r="D733" s="202" t="s">
        <v>840</v>
      </c>
      <c r="E733" s="187">
        <v>1530</v>
      </c>
      <c r="F733" s="187"/>
      <c r="G733" s="207" t="s">
        <v>24</v>
      </c>
      <c r="H733" s="179">
        <v>72.2</v>
      </c>
      <c r="I733" s="179">
        <f t="shared" si="61"/>
        <v>22.333333333333336</v>
      </c>
      <c r="J733" s="179">
        <v>85.8</v>
      </c>
      <c r="K733" s="179">
        <f t="shared" si="57"/>
        <v>29.888888888888886</v>
      </c>
      <c r="L733" s="179">
        <v>11</v>
      </c>
      <c r="M733" s="185">
        <v>7.36</v>
      </c>
      <c r="N733" s="185"/>
      <c r="O733" s="175">
        <v>386.1</v>
      </c>
      <c r="P733" s="179">
        <v>64</v>
      </c>
      <c r="Q733" s="179">
        <v>73.3</v>
      </c>
      <c r="R733" s="187" t="s">
        <v>854</v>
      </c>
      <c r="S733" s="179"/>
      <c r="T733" s="200" t="s">
        <v>837</v>
      </c>
      <c r="U733" s="179">
        <v>49</v>
      </c>
    </row>
    <row r="734" spans="1:21" x14ac:dyDescent="0.25">
      <c r="A734" s="195">
        <v>42995</v>
      </c>
      <c r="B734" s="198">
        <v>1248</v>
      </c>
      <c r="C734" s="121">
        <f t="shared" si="62"/>
        <v>260</v>
      </c>
      <c r="D734" s="202" t="s">
        <v>848</v>
      </c>
      <c r="E734" s="187">
        <v>1530</v>
      </c>
      <c r="F734" s="187"/>
      <c r="G734" s="207" t="s">
        <v>320</v>
      </c>
      <c r="H734" s="179">
        <v>73.400000000000006</v>
      </c>
      <c r="I734" s="179">
        <f t="shared" si="61"/>
        <v>23.000000000000004</v>
      </c>
      <c r="J734" s="179">
        <v>87</v>
      </c>
      <c r="K734" s="179">
        <f t="shared" si="57"/>
        <v>30.555555555555554</v>
      </c>
      <c r="L734" s="179">
        <v>8.1999999999999993</v>
      </c>
      <c r="M734" s="185">
        <v>7.54</v>
      </c>
      <c r="N734" s="185"/>
      <c r="O734" s="175">
        <v>383.5</v>
      </c>
      <c r="P734" s="179">
        <v>74.3</v>
      </c>
      <c r="Q734" s="179">
        <v>52</v>
      </c>
      <c r="R734" s="187" t="s">
        <v>854</v>
      </c>
      <c r="S734" s="179"/>
      <c r="T734" s="200" t="s">
        <v>859</v>
      </c>
      <c r="U734" s="179">
        <v>49</v>
      </c>
    </row>
    <row r="735" spans="1:21" x14ac:dyDescent="0.25">
      <c r="A735" s="195">
        <v>42995</v>
      </c>
      <c r="B735" s="198">
        <v>1248</v>
      </c>
      <c r="C735" s="121">
        <f t="shared" si="62"/>
        <v>260</v>
      </c>
      <c r="D735" s="202" t="s">
        <v>849</v>
      </c>
      <c r="E735" s="187">
        <v>1530</v>
      </c>
      <c r="F735" s="187"/>
      <c r="G735" s="207" t="s">
        <v>320</v>
      </c>
      <c r="H735" s="179"/>
      <c r="I735" s="179"/>
      <c r="J735" s="179"/>
      <c r="K735" s="179"/>
      <c r="L735" s="179"/>
      <c r="M735" s="185"/>
      <c r="N735" s="185"/>
      <c r="O735" s="175">
        <v>0</v>
      </c>
      <c r="P735" s="179"/>
      <c r="Q735" s="179">
        <v>91</v>
      </c>
      <c r="S735" s="179"/>
      <c r="T735" s="200" t="s">
        <v>860</v>
      </c>
      <c r="U735" s="179">
        <v>49</v>
      </c>
    </row>
    <row r="736" spans="1:21" x14ac:dyDescent="0.25">
      <c r="A736" s="195">
        <v>42995</v>
      </c>
      <c r="B736" s="198">
        <v>1300</v>
      </c>
      <c r="C736" s="121">
        <f t="shared" si="62"/>
        <v>260</v>
      </c>
      <c r="D736" s="202" t="s">
        <v>850</v>
      </c>
      <c r="E736" s="187">
        <v>1530</v>
      </c>
      <c r="F736" s="187"/>
      <c r="G736" s="207" t="s">
        <v>23</v>
      </c>
      <c r="H736" s="179">
        <v>73</v>
      </c>
      <c r="I736" s="179">
        <f t="shared" si="61"/>
        <v>22.777777777777779</v>
      </c>
      <c r="J736" s="179">
        <v>87.7</v>
      </c>
      <c r="K736" s="179">
        <f t="shared" si="57"/>
        <v>30.944444444444446</v>
      </c>
      <c r="L736" s="179">
        <v>9.1</v>
      </c>
      <c r="M736" s="185">
        <v>7.46</v>
      </c>
      <c r="N736" s="185"/>
      <c r="O736" s="175">
        <v>347.1</v>
      </c>
      <c r="P736" s="179">
        <v>52.8</v>
      </c>
      <c r="Q736" s="179">
        <v>18.3</v>
      </c>
      <c r="R736" s="187" t="s">
        <v>854</v>
      </c>
      <c r="S736" s="179"/>
      <c r="T736" s="200" t="s">
        <v>855</v>
      </c>
      <c r="U736" s="179">
        <v>49</v>
      </c>
    </row>
    <row r="737" spans="1:21" x14ac:dyDescent="0.25">
      <c r="A737" s="195">
        <v>42995</v>
      </c>
      <c r="B737" s="198">
        <v>1340</v>
      </c>
      <c r="C737" s="121">
        <f t="shared" si="62"/>
        <v>260</v>
      </c>
      <c r="D737" s="202" t="s">
        <v>851</v>
      </c>
      <c r="E737" s="187">
        <v>1530</v>
      </c>
      <c r="F737" s="187"/>
      <c r="G737" s="207" t="s">
        <v>491</v>
      </c>
      <c r="H737" s="179">
        <v>73.3</v>
      </c>
      <c r="I737" s="179">
        <f t="shared" si="61"/>
        <v>22.944444444444443</v>
      </c>
      <c r="J737" s="179">
        <v>87.1</v>
      </c>
      <c r="K737" s="179">
        <f t="shared" ref="K737:K751" si="63">CONVERT(J737,"F","C")</f>
        <v>30.611111111111107</v>
      </c>
      <c r="L737" s="179">
        <v>7.7</v>
      </c>
      <c r="M737" s="185">
        <v>7.68</v>
      </c>
      <c r="N737" s="185"/>
      <c r="O737" s="175">
        <v>351</v>
      </c>
      <c r="P737" s="179">
        <v>51.8</v>
      </c>
      <c r="Q737" s="179">
        <v>36.799999999999997</v>
      </c>
      <c r="R737" s="187" t="s">
        <v>854</v>
      </c>
      <c r="S737" s="179"/>
      <c r="T737" s="200" t="s">
        <v>855</v>
      </c>
      <c r="U737" s="179">
        <v>49</v>
      </c>
    </row>
    <row r="738" spans="1:21" x14ac:dyDescent="0.25">
      <c r="A738" s="195">
        <v>42995</v>
      </c>
      <c r="B738" s="198">
        <v>1404</v>
      </c>
      <c r="C738" s="121">
        <f t="shared" si="62"/>
        <v>260</v>
      </c>
      <c r="D738" s="202" t="s">
        <v>852</v>
      </c>
      <c r="E738" s="187">
        <v>1530</v>
      </c>
      <c r="F738" s="187"/>
      <c r="G738" s="207" t="s">
        <v>417</v>
      </c>
      <c r="H738" s="179">
        <v>73.900000000000006</v>
      </c>
      <c r="I738" s="179">
        <f t="shared" si="61"/>
        <v>23.277777777777782</v>
      </c>
      <c r="J738" s="179">
        <v>87.7</v>
      </c>
      <c r="K738" s="179">
        <f t="shared" si="63"/>
        <v>30.944444444444446</v>
      </c>
      <c r="L738" s="179">
        <v>7.6</v>
      </c>
      <c r="M738" s="185">
        <v>7.47</v>
      </c>
      <c r="N738" s="185"/>
      <c r="O738" s="175">
        <v>396.5</v>
      </c>
      <c r="P738" s="179">
        <v>40.6</v>
      </c>
      <c r="Q738" s="179">
        <v>13</v>
      </c>
      <c r="R738" s="187" t="s">
        <v>854</v>
      </c>
      <c r="S738" s="179"/>
      <c r="T738" s="200" t="s">
        <v>743</v>
      </c>
      <c r="U738" s="179">
        <v>49</v>
      </c>
    </row>
    <row r="739" spans="1:21" x14ac:dyDescent="0.25">
      <c r="A739" s="195">
        <v>42995</v>
      </c>
      <c r="B739" s="198">
        <v>1416</v>
      </c>
      <c r="C739" s="121">
        <f t="shared" si="62"/>
        <v>260</v>
      </c>
      <c r="D739" s="202" t="s">
        <v>853</v>
      </c>
      <c r="E739" s="187">
        <v>1530</v>
      </c>
      <c r="F739" s="187"/>
      <c r="G739" s="207" t="s">
        <v>418</v>
      </c>
      <c r="H739" s="179">
        <v>74</v>
      </c>
      <c r="I739" s="179">
        <f t="shared" si="61"/>
        <v>23.333333333333332</v>
      </c>
      <c r="J739" s="179">
        <v>86.7</v>
      </c>
      <c r="K739" s="179">
        <f t="shared" si="63"/>
        <v>30.388888888888889</v>
      </c>
      <c r="L739" s="179">
        <v>7.4</v>
      </c>
      <c r="M739" s="185">
        <v>7.47</v>
      </c>
      <c r="N739" s="185"/>
      <c r="O739" s="175">
        <v>397.8</v>
      </c>
      <c r="P739" s="179">
        <v>43.7</v>
      </c>
      <c r="Q739" s="179">
        <v>25.9</v>
      </c>
      <c r="R739" s="187" t="s">
        <v>854</v>
      </c>
      <c r="S739" s="179"/>
      <c r="T739" s="200" t="s">
        <v>856</v>
      </c>
      <c r="U739" s="179">
        <v>49</v>
      </c>
    </row>
    <row r="740" spans="1:21" x14ac:dyDescent="0.25">
      <c r="A740" s="195">
        <v>42995</v>
      </c>
      <c r="B740" s="198">
        <v>1556</v>
      </c>
      <c r="C740" s="121">
        <f t="shared" si="62"/>
        <v>260</v>
      </c>
      <c r="D740" s="202"/>
      <c r="E740" s="187"/>
      <c r="F740" s="187"/>
      <c r="G740" s="207" t="s">
        <v>343</v>
      </c>
      <c r="H740" s="179">
        <v>74.5</v>
      </c>
      <c r="I740" s="179">
        <f t="shared" si="61"/>
        <v>23.611111111111111</v>
      </c>
      <c r="J740" s="179">
        <v>84.7</v>
      </c>
      <c r="K740" s="179">
        <f t="shared" si="63"/>
        <v>29.277777777777779</v>
      </c>
      <c r="L740" s="179">
        <v>9.5</v>
      </c>
      <c r="M740" s="185">
        <v>7.81</v>
      </c>
      <c r="N740" s="185"/>
      <c r="O740" s="175">
        <v>347.1</v>
      </c>
      <c r="P740" s="179">
        <v>34.700000000000003</v>
      </c>
      <c r="Q740" s="179"/>
      <c r="R740" s="187" t="s">
        <v>854</v>
      </c>
      <c r="S740" s="179"/>
      <c r="T740" s="200" t="s">
        <v>744</v>
      </c>
      <c r="U740" s="179">
        <v>49</v>
      </c>
    </row>
    <row r="741" spans="1:21" x14ac:dyDescent="0.25">
      <c r="A741" s="195">
        <v>42996</v>
      </c>
      <c r="B741" s="198">
        <v>738</v>
      </c>
      <c r="C741" s="121">
        <f t="shared" si="62"/>
        <v>261</v>
      </c>
      <c r="D741" s="202"/>
      <c r="E741" s="187"/>
      <c r="F741" s="187"/>
      <c r="G741" s="207" t="s">
        <v>343</v>
      </c>
      <c r="H741" s="179">
        <v>64.599999999999994</v>
      </c>
      <c r="I741" s="179">
        <f t="shared" si="61"/>
        <v>18.111111111111107</v>
      </c>
      <c r="J741" s="179">
        <v>58</v>
      </c>
      <c r="K741" s="179">
        <f t="shared" si="63"/>
        <v>14.444444444444445</v>
      </c>
      <c r="L741" s="179">
        <v>8</v>
      </c>
      <c r="M741" s="185">
        <v>7.42</v>
      </c>
      <c r="N741" s="185"/>
      <c r="O741" s="175">
        <v>332.8</v>
      </c>
      <c r="P741" s="179">
        <v>49.9</v>
      </c>
      <c r="Q741" s="179"/>
      <c r="R741" s="187" t="s">
        <v>115</v>
      </c>
      <c r="S741" s="179"/>
      <c r="T741" s="200" t="s">
        <v>837</v>
      </c>
      <c r="U741" s="179">
        <v>49</v>
      </c>
    </row>
    <row r="742" spans="1:21" x14ac:dyDescent="0.25">
      <c r="A742" s="195">
        <v>42996</v>
      </c>
      <c r="B742" s="198">
        <v>1300</v>
      </c>
      <c r="C742" s="121">
        <f t="shared" si="62"/>
        <v>261</v>
      </c>
      <c r="D742" s="202"/>
      <c r="E742" s="187"/>
      <c r="F742" s="187"/>
      <c r="G742" s="207" t="s">
        <v>343</v>
      </c>
      <c r="H742" s="179">
        <v>73.2</v>
      </c>
      <c r="I742" s="179">
        <f t="shared" si="61"/>
        <v>22.888888888888889</v>
      </c>
      <c r="J742" s="179">
        <v>88.1</v>
      </c>
      <c r="K742" s="179">
        <f t="shared" si="63"/>
        <v>31.166666666666664</v>
      </c>
      <c r="L742" s="179">
        <v>9.4</v>
      </c>
      <c r="M742" s="185">
        <v>7.58</v>
      </c>
      <c r="N742" s="185"/>
      <c r="O742" s="175">
        <v>349.7</v>
      </c>
      <c r="P742" s="179">
        <v>37.799999999999997</v>
      </c>
      <c r="Q742" s="179"/>
      <c r="R742" s="187" t="s">
        <v>89</v>
      </c>
      <c r="S742" s="179"/>
      <c r="T742" s="200" t="s">
        <v>858</v>
      </c>
      <c r="U742" s="179">
        <v>49</v>
      </c>
    </row>
    <row r="743" spans="1:21" x14ac:dyDescent="0.25">
      <c r="A743" s="195">
        <v>42997</v>
      </c>
      <c r="B743" s="198">
        <v>800</v>
      </c>
      <c r="C743" s="121">
        <f t="shared" si="62"/>
        <v>262</v>
      </c>
      <c r="D743" s="202"/>
      <c r="E743" s="187"/>
      <c r="F743" s="187"/>
      <c r="G743" s="207" t="s">
        <v>343</v>
      </c>
      <c r="H743" s="179">
        <v>64.400000000000006</v>
      </c>
      <c r="I743" s="179">
        <f t="shared" si="61"/>
        <v>18.000000000000004</v>
      </c>
      <c r="J743" s="179">
        <v>55.9</v>
      </c>
      <c r="K743" s="179">
        <f t="shared" si="63"/>
        <v>13.277777777777777</v>
      </c>
      <c r="L743" s="179">
        <v>8.1999999999999993</v>
      </c>
      <c r="M743" s="185">
        <v>7.64</v>
      </c>
      <c r="N743" s="185"/>
      <c r="O743" s="175">
        <v>344.5</v>
      </c>
      <c r="P743" s="179">
        <v>42.8</v>
      </c>
      <c r="Q743" s="179"/>
      <c r="R743" s="187" t="s">
        <v>115</v>
      </c>
      <c r="S743" s="179"/>
      <c r="T743" s="200" t="s">
        <v>855</v>
      </c>
      <c r="U743" s="179">
        <v>49</v>
      </c>
    </row>
    <row r="744" spans="1:21" x14ac:dyDescent="0.25">
      <c r="A744" s="195">
        <v>42997</v>
      </c>
      <c r="B744" s="198">
        <v>1323</v>
      </c>
      <c r="C744" s="121">
        <f t="shared" si="62"/>
        <v>262</v>
      </c>
      <c r="D744" s="202"/>
      <c r="E744" s="187"/>
      <c r="F744" s="187"/>
      <c r="G744" s="207" t="s">
        <v>343</v>
      </c>
      <c r="H744" s="179">
        <v>72.7</v>
      </c>
      <c r="I744" s="179">
        <f t="shared" si="61"/>
        <v>22.611111111111111</v>
      </c>
      <c r="J744" s="179">
        <v>86.3</v>
      </c>
      <c r="K744" s="179">
        <f t="shared" si="63"/>
        <v>30.166666666666664</v>
      </c>
      <c r="L744" s="179">
        <v>8.1999999999999993</v>
      </c>
      <c r="M744" s="185">
        <v>7.57</v>
      </c>
      <c r="N744" s="185"/>
      <c r="O744" s="175">
        <v>351</v>
      </c>
      <c r="P744" s="179">
        <v>34.4</v>
      </c>
      <c r="Q744" s="179"/>
      <c r="R744" s="187" t="s">
        <v>854</v>
      </c>
      <c r="S744" s="179"/>
      <c r="T744" s="200" t="s">
        <v>745</v>
      </c>
      <c r="U744" s="179">
        <v>49</v>
      </c>
    </row>
    <row r="745" spans="1:21" x14ac:dyDescent="0.25">
      <c r="A745" s="195">
        <v>42998</v>
      </c>
      <c r="B745" s="198">
        <v>806</v>
      </c>
      <c r="C745" s="121">
        <f t="shared" si="62"/>
        <v>263</v>
      </c>
      <c r="D745" s="202" t="s">
        <v>861</v>
      </c>
      <c r="E745" s="187">
        <v>920</v>
      </c>
      <c r="F745" s="187"/>
      <c r="G745" s="207" t="s">
        <v>343</v>
      </c>
      <c r="H745" s="179">
        <v>67</v>
      </c>
      <c r="I745" s="179">
        <f t="shared" si="61"/>
        <v>19.444444444444443</v>
      </c>
      <c r="J745" s="179">
        <v>64</v>
      </c>
      <c r="K745" s="179">
        <f t="shared" si="63"/>
        <v>17.777777777777779</v>
      </c>
      <c r="L745" s="179">
        <v>9</v>
      </c>
      <c r="M745" s="185">
        <v>7.37</v>
      </c>
      <c r="N745" s="185"/>
      <c r="O745" s="175">
        <v>347.1</v>
      </c>
      <c r="P745" s="179">
        <v>45.1</v>
      </c>
      <c r="Q745" s="179">
        <v>23.8</v>
      </c>
      <c r="R745" s="187" t="s">
        <v>69</v>
      </c>
      <c r="S745" s="179"/>
      <c r="T745" s="200" t="s">
        <v>723</v>
      </c>
      <c r="U745" s="179">
        <v>49</v>
      </c>
    </row>
    <row r="746" spans="1:21" x14ac:dyDescent="0.25">
      <c r="A746" s="195">
        <v>42998</v>
      </c>
      <c r="B746" s="198">
        <v>1303</v>
      </c>
      <c r="C746" s="121">
        <f t="shared" si="62"/>
        <v>263</v>
      </c>
      <c r="D746" s="202"/>
      <c r="E746" s="187"/>
      <c r="F746" s="187"/>
      <c r="G746" s="207" t="s">
        <v>343</v>
      </c>
      <c r="H746" s="179">
        <v>73.099999999999994</v>
      </c>
      <c r="I746" s="179">
        <f t="shared" si="61"/>
        <v>22.833333333333329</v>
      </c>
      <c r="J746" s="179">
        <v>87.2</v>
      </c>
      <c r="K746" s="179">
        <f t="shared" si="63"/>
        <v>30.666666666666668</v>
      </c>
      <c r="L746" s="179">
        <v>8.9</v>
      </c>
      <c r="M746" s="185">
        <v>7.5</v>
      </c>
      <c r="N746" s="185"/>
      <c r="O746" s="175">
        <v>349.7</v>
      </c>
      <c r="P746" s="179">
        <v>35.799999999999997</v>
      </c>
      <c r="Q746" s="179"/>
      <c r="R746" s="187" t="s">
        <v>89</v>
      </c>
      <c r="S746" s="179"/>
      <c r="T746" s="200" t="s">
        <v>845</v>
      </c>
      <c r="U746" s="179">
        <v>49</v>
      </c>
    </row>
    <row r="747" spans="1:21" x14ac:dyDescent="0.25">
      <c r="A747" s="195">
        <v>42999</v>
      </c>
      <c r="B747" s="198">
        <v>757</v>
      </c>
      <c r="C747" s="121">
        <f t="shared" si="62"/>
        <v>264</v>
      </c>
      <c r="D747" s="202"/>
      <c r="E747" s="187"/>
      <c r="F747" s="187"/>
      <c r="G747" s="207" t="s">
        <v>343</v>
      </c>
      <c r="H747" s="179">
        <v>68.2</v>
      </c>
      <c r="I747" s="179">
        <f t="shared" si="61"/>
        <v>20.111111111111111</v>
      </c>
      <c r="J747" s="179">
        <v>65.400000000000006</v>
      </c>
      <c r="K747" s="179">
        <f t="shared" si="63"/>
        <v>18.555555555555557</v>
      </c>
      <c r="L747" s="179">
        <v>7.8</v>
      </c>
      <c r="M747" s="185">
        <v>7.48</v>
      </c>
      <c r="N747" s="185"/>
      <c r="O747" s="175">
        <v>344.5</v>
      </c>
      <c r="P747" s="179">
        <v>40.200000000000003</v>
      </c>
      <c r="Q747" s="179"/>
      <c r="R747" s="187" t="s">
        <v>115</v>
      </c>
      <c r="S747" s="179"/>
      <c r="T747" s="200" t="s">
        <v>743</v>
      </c>
      <c r="U747" s="179">
        <v>49</v>
      </c>
    </row>
    <row r="748" spans="1:21" x14ac:dyDescent="0.25">
      <c r="A748" s="195">
        <v>42999</v>
      </c>
      <c r="B748" s="198">
        <v>1142</v>
      </c>
      <c r="C748" s="121">
        <f t="shared" si="62"/>
        <v>264</v>
      </c>
      <c r="D748" s="202"/>
      <c r="E748" s="187"/>
      <c r="F748" s="187"/>
      <c r="G748" s="207" t="s">
        <v>343</v>
      </c>
      <c r="H748" s="179">
        <v>72.3</v>
      </c>
      <c r="I748" s="179">
        <f t="shared" si="61"/>
        <v>22.388888888888886</v>
      </c>
      <c r="J748" s="179">
        <v>82.9</v>
      </c>
      <c r="K748" s="179">
        <f t="shared" si="63"/>
        <v>28.277777777777779</v>
      </c>
      <c r="L748" s="179">
        <v>9.1</v>
      </c>
      <c r="M748" s="185">
        <v>7.76</v>
      </c>
      <c r="N748" s="185"/>
      <c r="O748" s="175">
        <v>351</v>
      </c>
      <c r="P748" s="179">
        <v>36.6</v>
      </c>
      <c r="Q748" s="179"/>
      <c r="R748" s="187" t="s">
        <v>256</v>
      </c>
      <c r="S748" s="179"/>
      <c r="T748" s="200" t="s">
        <v>864</v>
      </c>
      <c r="U748" s="179">
        <v>49</v>
      </c>
    </row>
    <row r="749" spans="1:21" x14ac:dyDescent="0.25">
      <c r="A749" s="195">
        <v>43000</v>
      </c>
      <c r="B749" s="198">
        <v>800</v>
      </c>
      <c r="C749" s="121">
        <f t="shared" si="62"/>
        <v>265</v>
      </c>
      <c r="D749" s="202"/>
      <c r="E749" s="187"/>
      <c r="F749" s="187"/>
      <c r="G749" s="207" t="s">
        <v>343</v>
      </c>
      <c r="H749" s="179">
        <v>64.7</v>
      </c>
      <c r="I749" s="179">
        <f t="shared" si="61"/>
        <v>18.166666666666668</v>
      </c>
      <c r="J749" s="179">
        <v>64.7</v>
      </c>
      <c r="K749" s="179">
        <f t="shared" si="63"/>
        <v>18.166666666666668</v>
      </c>
      <c r="L749" s="179">
        <v>7.6</v>
      </c>
      <c r="M749" s="185">
        <v>7.33</v>
      </c>
      <c r="N749" s="185"/>
      <c r="O749" s="175">
        <v>325</v>
      </c>
      <c r="P749" s="179">
        <v>41.1</v>
      </c>
      <c r="Q749" s="179"/>
      <c r="R749" s="187" t="s">
        <v>46</v>
      </c>
      <c r="S749" s="179"/>
      <c r="T749" s="200" t="s">
        <v>706</v>
      </c>
      <c r="U749" s="179">
        <v>49</v>
      </c>
    </row>
    <row r="750" spans="1:21" x14ac:dyDescent="0.25">
      <c r="A750" s="195">
        <v>43000</v>
      </c>
      <c r="B750" s="198">
        <v>1400</v>
      </c>
      <c r="C750" s="121">
        <f t="shared" si="62"/>
        <v>265</v>
      </c>
      <c r="D750" s="202"/>
      <c r="E750" s="187"/>
      <c r="F750" s="187"/>
      <c r="G750" s="207" t="s">
        <v>343</v>
      </c>
      <c r="H750" s="179">
        <v>71</v>
      </c>
      <c r="I750" s="179">
        <f t="shared" si="61"/>
        <v>21.666666666666668</v>
      </c>
      <c r="J750" s="179">
        <v>78.2</v>
      </c>
      <c r="K750" s="179">
        <f t="shared" si="63"/>
        <v>25.666666666666668</v>
      </c>
      <c r="L750" s="179">
        <v>9.1</v>
      </c>
      <c r="M750" s="185">
        <v>7.42</v>
      </c>
      <c r="N750" s="185"/>
      <c r="O750" s="175">
        <v>331.5</v>
      </c>
      <c r="P750" s="179">
        <v>31.6</v>
      </c>
      <c r="Q750" s="179"/>
      <c r="R750" s="187" t="s">
        <v>865</v>
      </c>
      <c r="S750" s="179"/>
      <c r="T750" s="200" t="s">
        <v>755</v>
      </c>
      <c r="U750" s="179">
        <v>49</v>
      </c>
    </row>
    <row r="751" spans="1:21" x14ac:dyDescent="0.25">
      <c r="A751" s="195">
        <v>43001</v>
      </c>
      <c r="B751" s="198">
        <v>738</v>
      </c>
      <c r="C751" s="121">
        <f t="shared" si="62"/>
        <v>266</v>
      </c>
      <c r="D751" s="202"/>
      <c r="E751" s="187"/>
      <c r="F751" s="187"/>
      <c r="G751" s="207" t="s">
        <v>343</v>
      </c>
      <c r="H751" s="179">
        <v>60.8</v>
      </c>
      <c r="I751" s="179">
        <f t="shared" si="61"/>
        <v>15.999999999999998</v>
      </c>
      <c r="J751" s="179">
        <v>52.5</v>
      </c>
      <c r="K751" s="179">
        <f t="shared" si="63"/>
        <v>11.388888888888889</v>
      </c>
      <c r="L751" s="179">
        <v>8.8000000000000007</v>
      </c>
      <c r="M751" s="185">
        <v>7.43</v>
      </c>
      <c r="N751" s="185"/>
      <c r="O751" s="175">
        <v>330.2</v>
      </c>
      <c r="P751" s="179">
        <v>35.5</v>
      </c>
      <c r="Q751" s="179"/>
      <c r="R751" s="187" t="s">
        <v>110</v>
      </c>
      <c r="S751" s="179"/>
      <c r="T751" s="200" t="s">
        <v>755</v>
      </c>
      <c r="U751" s="179">
        <v>49</v>
      </c>
    </row>
    <row r="752" spans="1:21" x14ac:dyDescent="0.25">
      <c r="A752" s="195">
        <v>43001</v>
      </c>
      <c r="B752" s="198">
        <v>1428</v>
      </c>
      <c r="C752" s="121">
        <f t="shared" si="62"/>
        <v>266</v>
      </c>
      <c r="D752" s="202"/>
      <c r="G752" s="207" t="s">
        <v>343</v>
      </c>
      <c r="H752" s="179">
        <v>70.2</v>
      </c>
      <c r="I752" s="179">
        <f t="shared" si="61"/>
        <v>21.222222222222225</v>
      </c>
      <c r="J752" s="179">
        <v>77.099999999999994</v>
      </c>
      <c r="K752" s="179">
        <f t="shared" ref="K752:K834" si="64">CONVERT(J752,"F","C")</f>
        <v>25.05555555555555</v>
      </c>
      <c r="L752" s="179">
        <v>8.3000000000000007</v>
      </c>
      <c r="M752" s="185">
        <v>7.41</v>
      </c>
      <c r="N752" s="185"/>
      <c r="O752" s="175">
        <v>348.40000000000003</v>
      </c>
      <c r="P752" s="179">
        <v>26.8</v>
      </c>
      <c r="R752" s="187" t="s">
        <v>89</v>
      </c>
      <c r="T752" s="200" t="s">
        <v>866</v>
      </c>
      <c r="U752" s="179">
        <v>49</v>
      </c>
    </row>
    <row r="753" spans="1:21" x14ac:dyDescent="0.25">
      <c r="A753" s="195">
        <v>43002</v>
      </c>
      <c r="B753" s="198">
        <v>753</v>
      </c>
      <c r="C753" s="121">
        <f t="shared" si="62"/>
        <v>267</v>
      </c>
      <c r="D753" s="202"/>
      <c r="E753" s="187"/>
      <c r="F753" s="187"/>
      <c r="G753" s="207" t="s">
        <v>343</v>
      </c>
      <c r="H753" s="179">
        <v>61.5</v>
      </c>
      <c r="I753" s="179">
        <f t="shared" si="61"/>
        <v>16.388888888888889</v>
      </c>
      <c r="J753" s="179">
        <v>56</v>
      </c>
      <c r="K753" s="179">
        <f t="shared" si="64"/>
        <v>13.333333333333332</v>
      </c>
      <c r="L753" s="179">
        <v>8</v>
      </c>
      <c r="M753" s="185">
        <v>7.25</v>
      </c>
      <c r="N753" s="185"/>
      <c r="O753" s="175">
        <v>344.5</v>
      </c>
      <c r="P753" s="179">
        <v>34</v>
      </c>
      <c r="Q753" s="179"/>
      <c r="R753" s="187" t="s">
        <v>867</v>
      </c>
      <c r="S753" s="179"/>
      <c r="T753" s="200" t="s">
        <v>706</v>
      </c>
      <c r="U753" s="179">
        <v>49</v>
      </c>
    </row>
    <row r="754" spans="1:21" x14ac:dyDescent="0.25">
      <c r="A754" s="195">
        <v>43002</v>
      </c>
      <c r="B754" s="198">
        <v>1340</v>
      </c>
      <c r="C754" s="121">
        <f t="shared" si="62"/>
        <v>267</v>
      </c>
      <c r="D754" s="202"/>
      <c r="E754" s="187"/>
      <c r="F754" s="187"/>
      <c r="G754" s="207" t="s">
        <v>343</v>
      </c>
      <c r="H754" s="179">
        <v>68.2</v>
      </c>
      <c r="I754" s="179">
        <f t="shared" si="61"/>
        <v>20.111111111111111</v>
      </c>
      <c r="J754" s="179">
        <v>74.599999999999994</v>
      </c>
      <c r="K754" s="179">
        <f t="shared" si="64"/>
        <v>23.666666666666664</v>
      </c>
      <c r="L754" s="179">
        <v>8.3000000000000007</v>
      </c>
      <c r="M754" s="185">
        <v>7.6</v>
      </c>
      <c r="N754" s="185"/>
      <c r="O754" s="175">
        <v>352.3</v>
      </c>
      <c r="P754" s="179">
        <v>19.5</v>
      </c>
      <c r="Q754" s="179"/>
      <c r="R754" s="187" t="s">
        <v>869</v>
      </c>
      <c r="S754" s="179"/>
      <c r="T754" s="200" t="s">
        <v>709</v>
      </c>
      <c r="U754" s="179">
        <v>49</v>
      </c>
    </row>
    <row r="755" spans="1:21" x14ac:dyDescent="0.25">
      <c r="A755" s="195">
        <v>43003</v>
      </c>
      <c r="B755" s="198">
        <v>757</v>
      </c>
      <c r="C755" s="121">
        <f t="shared" si="62"/>
        <v>268</v>
      </c>
      <c r="D755" s="202"/>
      <c r="G755" s="207" t="s">
        <v>343</v>
      </c>
      <c r="H755" s="179">
        <v>60.3</v>
      </c>
      <c r="I755" s="179">
        <f t="shared" si="61"/>
        <v>15.72222222222222</v>
      </c>
      <c r="J755" s="179">
        <v>54.2</v>
      </c>
      <c r="K755" s="179">
        <f t="shared" si="64"/>
        <v>12.333333333333334</v>
      </c>
      <c r="L755" s="179">
        <v>8.8000000000000007</v>
      </c>
      <c r="M755" s="185">
        <v>7.77</v>
      </c>
      <c r="N755" s="185"/>
      <c r="O755" s="175">
        <v>339.3</v>
      </c>
      <c r="P755" s="179">
        <v>28.7</v>
      </c>
      <c r="R755" s="187" t="s">
        <v>870</v>
      </c>
      <c r="T755" s="200" t="s">
        <v>871</v>
      </c>
      <c r="U755" s="179">
        <v>49</v>
      </c>
    </row>
    <row r="756" spans="1:21" x14ac:dyDescent="0.25">
      <c r="A756" s="195">
        <v>43004</v>
      </c>
      <c r="B756" s="187">
        <v>736</v>
      </c>
      <c r="C756" s="121">
        <f t="shared" si="62"/>
        <v>269</v>
      </c>
      <c r="D756" s="202" t="s">
        <v>872</v>
      </c>
      <c r="E756" s="187">
        <v>751</v>
      </c>
      <c r="F756" s="187"/>
      <c r="G756" s="153" t="s">
        <v>343</v>
      </c>
      <c r="H756" s="179">
        <v>59.5</v>
      </c>
      <c r="I756" s="179">
        <f t="shared" si="61"/>
        <v>15.277777777777777</v>
      </c>
      <c r="J756" s="179">
        <v>52.5</v>
      </c>
      <c r="K756" s="179">
        <f t="shared" si="64"/>
        <v>11.388888888888889</v>
      </c>
      <c r="L756" s="179">
        <v>9</v>
      </c>
      <c r="M756" s="185">
        <v>7.32</v>
      </c>
      <c r="N756" s="185"/>
      <c r="O756" s="175">
        <v>336.7</v>
      </c>
      <c r="P756" s="179">
        <v>27.9</v>
      </c>
      <c r="Q756" s="179">
        <v>16.100000000000001</v>
      </c>
      <c r="R756" s="187" t="s">
        <v>831</v>
      </c>
      <c r="S756" s="179"/>
      <c r="T756" s="200" t="s">
        <v>873</v>
      </c>
      <c r="U756" s="179">
        <v>49</v>
      </c>
    </row>
    <row r="757" spans="1:21" x14ac:dyDescent="0.25">
      <c r="A757" s="195">
        <v>43004</v>
      </c>
      <c r="B757" s="187">
        <v>1243</v>
      </c>
      <c r="C757" s="121">
        <f t="shared" si="62"/>
        <v>269</v>
      </c>
      <c r="D757" s="202"/>
      <c r="E757" s="187"/>
      <c r="F757" s="187"/>
      <c r="G757" s="153" t="s">
        <v>343</v>
      </c>
      <c r="H757" s="179">
        <v>68.099999999999994</v>
      </c>
      <c r="I757" s="179">
        <f t="shared" si="61"/>
        <v>20.055555555555554</v>
      </c>
      <c r="J757" s="179">
        <v>80</v>
      </c>
      <c r="K757" s="179">
        <f t="shared" si="64"/>
        <v>26.666666666666664</v>
      </c>
      <c r="L757" s="179">
        <v>9.3000000000000007</v>
      </c>
      <c r="M757" s="185">
        <v>7.33</v>
      </c>
      <c r="N757" s="185"/>
      <c r="O757" s="175">
        <v>349.7</v>
      </c>
      <c r="P757" s="179">
        <v>21</v>
      </c>
      <c r="Q757" s="179"/>
      <c r="R757" s="187" t="s">
        <v>445</v>
      </c>
      <c r="S757" s="179"/>
      <c r="T757" s="200" t="s">
        <v>874</v>
      </c>
      <c r="U757" s="179">
        <v>49</v>
      </c>
    </row>
    <row r="758" spans="1:21" x14ac:dyDescent="0.25">
      <c r="A758" s="195">
        <v>43005</v>
      </c>
      <c r="B758" s="187">
        <v>752</v>
      </c>
      <c r="C758" s="121">
        <f t="shared" si="62"/>
        <v>270</v>
      </c>
      <c r="D758" s="202"/>
      <c r="E758" s="187"/>
      <c r="F758" s="187"/>
      <c r="G758" s="207" t="s">
        <v>343</v>
      </c>
      <c r="H758" s="179">
        <v>63.2</v>
      </c>
      <c r="I758" s="179">
        <f t="shared" si="61"/>
        <v>17.333333333333336</v>
      </c>
      <c r="J758" s="179">
        <v>58.4</v>
      </c>
      <c r="K758" s="179">
        <f t="shared" si="64"/>
        <v>14.666666666666666</v>
      </c>
      <c r="L758" s="179">
        <v>9.5</v>
      </c>
      <c r="M758" s="185">
        <v>7.42</v>
      </c>
      <c r="N758" s="185"/>
      <c r="O758" s="175">
        <v>360.1</v>
      </c>
      <c r="P758" s="179">
        <v>25</v>
      </c>
      <c r="Q758" s="179"/>
      <c r="R758" s="187" t="s">
        <v>115</v>
      </c>
      <c r="S758" s="179"/>
      <c r="T758" s="200" t="s">
        <v>875</v>
      </c>
      <c r="U758" s="179">
        <v>49</v>
      </c>
    </row>
    <row r="759" spans="1:21" x14ac:dyDescent="0.25">
      <c r="A759" s="195">
        <v>43006</v>
      </c>
      <c r="B759" s="187">
        <v>801</v>
      </c>
      <c r="C759" s="121">
        <f t="shared" si="62"/>
        <v>271</v>
      </c>
      <c r="D759" s="202"/>
      <c r="E759" s="187"/>
      <c r="F759" s="187"/>
      <c r="G759" s="207" t="s">
        <v>343</v>
      </c>
      <c r="H759" s="179">
        <v>63.3</v>
      </c>
      <c r="I759" s="179">
        <f t="shared" si="61"/>
        <v>17.388888888888886</v>
      </c>
      <c r="J759" s="179">
        <v>57.7</v>
      </c>
      <c r="K759" s="179">
        <f t="shared" si="64"/>
        <v>14.277777777777779</v>
      </c>
      <c r="L759" s="179">
        <v>7.2</v>
      </c>
      <c r="M759" s="185">
        <v>7.38</v>
      </c>
      <c r="N759" s="185"/>
      <c r="O759" s="175">
        <v>345.8</v>
      </c>
      <c r="P759" s="179">
        <v>31.5</v>
      </c>
      <c r="Q759" s="179"/>
      <c r="R759" s="187" t="s">
        <v>876</v>
      </c>
      <c r="S759" s="179"/>
      <c r="T759" s="200" t="s">
        <v>877</v>
      </c>
      <c r="U759" s="179">
        <v>49</v>
      </c>
    </row>
    <row r="760" spans="1:21" x14ac:dyDescent="0.25">
      <c r="A760" s="195">
        <v>43006</v>
      </c>
      <c r="B760" s="187">
        <v>1238</v>
      </c>
      <c r="C760" s="121">
        <f t="shared" si="62"/>
        <v>271</v>
      </c>
      <c r="D760" s="202"/>
      <c r="E760" s="187"/>
      <c r="F760" s="187"/>
      <c r="G760" s="207" t="s">
        <v>343</v>
      </c>
      <c r="H760" s="179">
        <v>69.7</v>
      </c>
      <c r="I760" s="179">
        <f t="shared" si="61"/>
        <v>20.944444444444446</v>
      </c>
      <c r="J760" s="179">
        <v>82.7</v>
      </c>
      <c r="K760" s="179">
        <f t="shared" si="64"/>
        <v>28.166666666666668</v>
      </c>
      <c r="L760" s="179">
        <v>11.2</v>
      </c>
      <c r="M760" s="185">
        <v>7.47</v>
      </c>
      <c r="N760" s="185"/>
      <c r="O760" s="175">
        <v>351</v>
      </c>
      <c r="P760" s="179">
        <v>22.5</v>
      </c>
      <c r="Q760" s="179"/>
      <c r="R760" s="187" t="s">
        <v>229</v>
      </c>
      <c r="S760" s="179"/>
      <c r="T760" s="200" t="s">
        <v>878</v>
      </c>
      <c r="U760" s="179">
        <v>49</v>
      </c>
    </row>
    <row r="761" spans="1:21" x14ac:dyDescent="0.25">
      <c r="A761" s="195">
        <v>43007</v>
      </c>
      <c r="B761" s="187">
        <v>753</v>
      </c>
      <c r="C761" s="121">
        <f t="shared" si="62"/>
        <v>272</v>
      </c>
      <c r="D761" s="202"/>
      <c r="E761" s="187"/>
      <c r="F761" s="187"/>
      <c r="G761" s="207" t="s">
        <v>343</v>
      </c>
      <c r="H761" s="179">
        <v>63.7</v>
      </c>
      <c r="I761" s="179">
        <f t="shared" si="61"/>
        <v>17.611111111111111</v>
      </c>
      <c r="J761" s="179">
        <v>61</v>
      </c>
      <c r="K761" s="179">
        <f t="shared" si="64"/>
        <v>16.111111111111111</v>
      </c>
      <c r="L761" s="179">
        <v>8.4</v>
      </c>
      <c r="M761" s="185">
        <v>7.43</v>
      </c>
      <c r="N761" s="185"/>
      <c r="O761" s="175">
        <v>343.2</v>
      </c>
      <c r="P761" s="179">
        <v>30.7</v>
      </c>
      <c r="Q761" s="179"/>
      <c r="R761" s="187" t="s">
        <v>880</v>
      </c>
      <c r="S761" s="179"/>
      <c r="T761" s="200" t="s">
        <v>879</v>
      </c>
      <c r="U761" s="179">
        <v>49</v>
      </c>
    </row>
    <row r="762" spans="1:21" x14ac:dyDescent="0.25">
      <c r="A762" s="195">
        <v>43007</v>
      </c>
      <c r="B762" s="187">
        <v>1307</v>
      </c>
      <c r="C762" s="121">
        <f t="shared" si="62"/>
        <v>272</v>
      </c>
      <c r="D762" s="202"/>
      <c r="E762" s="187"/>
      <c r="F762" s="187"/>
      <c r="G762" s="207" t="s">
        <v>343</v>
      </c>
      <c r="H762" s="179">
        <v>72.8</v>
      </c>
      <c r="I762" s="179">
        <f t="shared" si="61"/>
        <v>22.666666666666664</v>
      </c>
      <c r="J762" s="179">
        <v>87.6</v>
      </c>
      <c r="K762" s="179">
        <f t="shared" si="64"/>
        <v>30.888888888888886</v>
      </c>
      <c r="L762" s="179">
        <v>8.1999999999999993</v>
      </c>
      <c r="M762" s="185">
        <v>7.4</v>
      </c>
      <c r="N762" s="185"/>
      <c r="O762" s="175">
        <v>349.7</v>
      </c>
      <c r="P762" s="179">
        <v>25.2</v>
      </c>
      <c r="Q762" s="179"/>
      <c r="R762" s="187" t="s">
        <v>854</v>
      </c>
      <c r="S762" s="179"/>
      <c r="T762" s="200" t="s">
        <v>881</v>
      </c>
      <c r="U762" s="179">
        <v>49</v>
      </c>
    </row>
    <row r="763" spans="1:21" x14ac:dyDescent="0.25">
      <c r="A763" s="195">
        <v>43008</v>
      </c>
      <c r="B763" s="187">
        <v>750</v>
      </c>
      <c r="C763" s="121">
        <f t="shared" si="62"/>
        <v>273</v>
      </c>
      <c r="D763" s="202"/>
      <c r="E763" s="187"/>
      <c r="F763" s="187"/>
      <c r="G763" s="207" t="s">
        <v>343</v>
      </c>
      <c r="H763" s="179">
        <v>63.6</v>
      </c>
      <c r="I763" s="179">
        <f t="shared" si="61"/>
        <v>17.555555555555557</v>
      </c>
      <c r="J763" s="179">
        <v>61.7</v>
      </c>
      <c r="K763" s="179">
        <f t="shared" si="64"/>
        <v>16.5</v>
      </c>
      <c r="L763" s="179">
        <v>8.4</v>
      </c>
      <c r="M763" s="185">
        <v>7.32</v>
      </c>
      <c r="N763" s="185"/>
      <c r="O763" s="175">
        <v>343.2</v>
      </c>
      <c r="P763" s="179">
        <v>30</v>
      </c>
      <c r="Q763" s="179"/>
      <c r="R763" s="187" t="s">
        <v>110</v>
      </c>
      <c r="S763" s="179"/>
      <c r="T763" s="200" t="s">
        <v>882</v>
      </c>
      <c r="U763" s="179">
        <v>49</v>
      </c>
    </row>
    <row r="764" spans="1:21" x14ac:dyDescent="0.25">
      <c r="A764" s="195">
        <v>43008</v>
      </c>
      <c r="B764" s="187">
        <v>1510</v>
      </c>
      <c r="C764" s="121">
        <f t="shared" si="62"/>
        <v>273</v>
      </c>
      <c r="D764" s="202"/>
      <c r="G764" s="207" t="s">
        <v>343</v>
      </c>
      <c r="H764" s="179">
        <v>72.7</v>
      </c>
      <c r="I764" s="179">
        <f t="shared" si="61"/>
        <v>22.611111111111111</v>
      </c>
      <c r="J764" s="179">
        <v>87.3</v>
      </c>
      <c r="K764" s="179">
        <f t="shared" si="64"/>
        <v>30.722222222222221</v>
      </c>
      <c r="L764" s="179">
        <v>11</v>
      </c>
      <c r="M764" s="185">
        <v>7.33</v>
      </c>
      <c r="N764" s="185"/>
      <c r="O764" s="175">
        <v>351</v>
      </c>
      <c r="P764" s="179">
        <v>22.2</v>
      </c>
      <c r="R764" s="187" t="s">
        <v>883</v>
      </c>
      <c r="T764" s="200" t="s">
        <v>884</v>
      </c>
      <c r="U764" s="179">
        <v>49</v>
      </c>
    </row>
    <row r="765" spans="1:21" x14ac:dyDescent="0.25">
      <c r="A765" s="195">
        <v>43009</v>
      </c>
      <c r="B765" s="187">
        <v>800</v>
      </c>
      <c r="C765" s="121">
        <f t="shared" si="62"/>
        <v>274</v>
      </c>
      <c r="D765" s="202"/>
      <c r="E765" s="187"/>
      <c r="F765" s="187"/>
      <c r="G765" s="207" t="s">
        <v>343</v>
      </c>
      <c r="H765" s="179">
        <v>64.099999999999994</v>
      </c>
      <c r="I765" s="179">
        <f t="shared" si="61"/>
        <v>17.833333333333329</v>
      </c>
      <c r="J765" s="179">
        <v>58.1</v>
      </c>
      <c r="K765" s="179">
        <f t="shared" si="64"/>
        <v>14.5</v>
      </c>
      <c r="L765" s="179">
        <v>7.9</v>
      </c>
      <c r="M765" s="185">
        <v>7.15</v>
      </c>
      <c r="N765" s="185"/>
      <c r="O765" s="175">
        <v>344.5</v>
      </c>
      <c r="P765" s="179">
        <v>31.2</v>
      </c>
      <c r="Q765" s="179"/>
      <c r="R765" s="187" t="s">
        <v>115</v>
      </c>
      <c r="S765" s="179"/>
      <c r="T765" s="200" t="s">
        <v>885</v>
      </c>
      <c r="U765" s="179">
        <v>49</v>
      </c>
    </row>
    <row r="766" spans="1:21" x14ac:dyDescent="0.25">
      <c r="A766" s="195">
        <v>43009</v>
      </c>
      <c r="B766" s="187">
        <v>1332</v>
      </c>
      <c r="C766" s="121">
        <f t="shared" si="62"/>
        <v>274</v>
      </c>
      <c r="D766" s="202"/>
      <c r="E766" s="187"/>
      <c r="F766" s="187"/>
      <c r="G766" s="207" t="s">
        <v>343</v>
      </c>
      <c r="H766" s="179">
        <v>72.2</v>
      </c>
      <c r="I766" s="179">
        <f t="shared" si="61"/>
        <v>22.333333333333336</v>
      </c>
      <c r="J766" s="179">
        <v>86.7</v>
      </c>
      <c r="K766" s="179">
        <f t="shared" si="64"/>
        <v>30.388888888888889</v>
      </c>
      <c r="L766" s="179">
        <v>10.5</v>
      </c>
      <c r="M766" s="185">
        <v>7.38</v>
      </c>
      <c r="N766" s="185"/>
      <c r="O766" s="175">
        <v>351</v>
      </c>
      <c r="P766" s="179">
        <v>22.7</v>
      </c>
      <c r="Q766" s="179"/>
      <c r="R766" s="187" t="s">
        <v>886</v>
      </c>
      <c r="S766" s="179"/>
      <c r="T766" s="200" t="s">
        <v>887</v>
      </c>
      <c r="U766" s="179">
        <v>49</v>
      </c>
    </row>
    <row r="767" spans="1:21" x14ac:dyDescent="0.25">
      <c r="A767" s="195">
        <v>43010</v>
      </c>
      <c r="B767" s="187">
        <v>748</v>
      </c>
      <c r="C767" s="121">
        <f t="shared" si="62"/>
        <v>275</v>
      </c>
      <c r="D767" s="202"/>
      <c r="E767" s="187"/>
      <c r="F767" s="187"/>
      <c r="G767" s="153" t="s">
        <v>343</v>
      </c>
      <c r="H767" s="179">
        <v>65.3</v>
      </c>
      <c r="I767" s="179">
        <f t="shared" si="61"/>
        <v>18.499999999999996</v>
      </c>
      <c r="J767" s="179">
        <v>59.1</v>
      </c>
      <c r="K767" s="179">
        <f t="shared" si="64"/>
        <v>15.055555555555555</v>
      </c>
      <c r="L767" s="179">
        <v>8.1999999999999993</v>
      </c>
      <c r="M767" s="185">
        <v>7.23</v>
      </c>
      <c r="N767" s="185"/>
      <c r="O767" s="175">
        <v>348.40000000000003</v>
      </c>
      <c r="P767" s="179">
        <v>38.700000000000003</v>
      </c>
      <c r="Q767" s="179"/>
      <c r="R767" s="187" t="s">
        <v>69</v>
      </c>
      <c r="S767" s="179"/>
      <c r="T767" s="200" t="s">
        <v>888</v>
      </c>
      <c r="U767" s="179">
        <v>49</v>
      </c>
    </row>
    <row r="768" spans="1:21" x14ac:dyDescent="0.25">
      <c r="A768" s="195">
        <v>43011</v>
      </c>
      <c r="B768" s="187">
        <v>800</v>
      </c>
      <c r="C768" s="121">
        <f t="shared" si="62"/>
        <v>276</v>
      </c>
      <c r="D768" s="202"/>
      <c r="E768" s="187"/>
      <c r="F768" s="187"/>
      <c r="G768" s="153" t="s">
        <v>343</v>
      </c>
      <c r="H768" s="179">
        <v>61.5</v>
      </c>
      <c r="I768" s="179">
        <f t="shared" si="61"/>
        <v>16.388888888888889</v>
      </c>
      <c r="J768" s="179">
        <v>56</v>
      </c>
      <c r="K768" s="179">
        <f t="shared" si="64"/>
        <v>13.333333333333332</v>
      </c>
      <c r="L768" s="179">
        <v>8.9</v>
      </c>
      <c r="M768" s="185">
        <v>7.28</v>
      </c>
      <c r="N768" s="185"/>
      <c r="O768" s="175">
        <v>345.8</v>
      </c>
      <c r="P768" s="179">
        <v>31.9</v>
      </c>
      <c r="Q768" s="179"/>
      <c r="R768" s="187" t="s">
        <v>69</v>
      </c>
      <c r="S768" s="179"/>
      <c r="T768" s="200" t="s">
        <v>889</v>
      </c>
      <c r="U768" s="179">
        <v>49</v>
      </c>
    </row>
    <row r="769" spans="1:21" x14ac:dyDescent="0.25">
      <c r="A769" s="195">
        <v>43012</v>
      </c>
      <c r="B769" s="187">
        <v>1624</v>
      </c>
      <c r="C769" s="121">
        <f t="shared" si="62"/>
        <v>277</v>
      </c>
      <c r="D769" s="202"/>
      <c r="E769" s="187"/>
      <c r="F769" s="187"/>
      <c r="G769" s="207" t="s">
        <v>343</v>
      </c>
      <c r="H769" s="179">
        <v>69.400000000000006</v>
      </c>
      <c r="I769" s="179">
        <f t="shared" si="61"/>
        <v>20.777777777777782</v>
      </c>
      <c r="J769" s="179">
        <v>85.8</v>
      </c>
      <c r="K769" s="179">
        <f t="shared" si="64"/>
        <v>29.888888888888886</v>
      </c>
      <c r="L769" s="179">
        <v>10.199999999999999</v>
      </c>
      <c r="M769" s="185">
        <v>7.76</v>
      </c>
      <c r="N769" s="185"/>
      <c r="O769" s="175">
        <v>351</v>
      </c>
      <c r="P769" s="179">
        <v>21.8</v>
      </c>
      <c r="Q769" s="179"/>
      <c r="R769" s="187" t="s">
        <v>89</v>
      </c>
      <c r="S769" s="179"/>
      <c r="T769" s="200" t="s">
        <v>890</v>
      </c>
      <c r="U769" s="179">
        <v>49</v>
      </c>
    </row>
    <row r="770" spans="1:21" x14ac:dyDescent="0.25">
      <c r="A770" s="195">
        <v>43013</v>
      </c>
      <c r="B770" s="187">
        <v>739</v>
      </c>
      <c r="C770" s="121">
        <f t="shared" si="62"/>
        <v>278</v>
      </c>
      <c r="D770" s="202"/>
      <c r="E770" s="187"/>
      <c r="F770" s="187"/>
      <c r="G770" s="153" t="s">
        <v>343</v>
      </c>
      <c r="H770" s="179">
        <v>61.3</v>
      </c>
      <c r="I770" s="179">
        <f t="shared" si="61"/>
        <v>16.277777777777775</v>
      </c>
      <c r="J770" s="179">
        <v>56.6</v>
      </c>
      <c r="K770" s="179">
        <f t="shared" si="64"/>
        <v>13.666666666666668</v>
      </c>
      <c r="L770" s="179">
        <v>8.8000000000000007</v>
      </c>
      <c r="M770" s="185">
        <v>7.34</v>
      </c>
      <c r="N770" s="185"/>
      <c r="O770" s="175">
        <v>340.6</v>
      </c>
      <c r="P770" s="179">
        <v>35.9</v>
      </c>
      <c r="Q770" s="179"/>
      <c r="R770" s="187" t="s">
        <v>110</v>
      </c>
      <c r="S770" s="179"/>
      <c r="T770" s="200" t="s">
        <v>890</v>
      </c>
      <c r="U770" s="179">
        <v>49</v>
      </c>
    </row>
    <row r="771" spans="1:21" x14ac:dyDescent="0.25">
      <c r="A771" s="195">
        <v>43013</v>
      </c>
      <c r="B771" s="187">
        <v>1141</v>
      </c>
      <c r="C771" s="121">
        <f t="shared" si="62"/>
        <v>278</v>
      </c>
      <c r="D771" s="202"/>
      <c r="E771" s="187"/>
      <c r="F771" s="187"/>
      <c r="G771" s="153" t="s">
        <v>343</v>
      </c>
      <c r="H771" s="179">
        <v>72.5</v>
      </c>
      <c r="I771" s="179">
        <f t="shared" si="61"/>
        <v>22.5</v>
      </c>
      <c r="J771" s="179">
        <v>84.3</v>
      </c>
      <c r="K771" s="179">
        <f t="shared" si="64"/>
        <v>29.055555555555554</v>
      </c>
      <c r="L771" s="179">
        <v>8.4</v>
      </c>
      <c r="M771" s="185">
        <v>7.48</v>
      </c>
      <c r="N771" s="185"/>
      <c r="O771" s="175">
        <v>353.6</v>
      </c>
      <c r="P771" s="179">
        <v>17.5</v>
      </c>
      <c r="Q771" s="179"/>
      <c r="R771" s="187" t="s">
        <v>103</v>
      </c>
      <c r="S771" s="179"/>
      <c r="T771" s="200" t="s">
        <v>699</v>
      </c>
      <c r="U771" s="179">
        <v>49</v>
      </c>
    </row>
    <row r="772" spans="1:21" x14ac:dyDescent="0.25">
      <c r="A772" s="195">
        <v>43014</v>
      </c>
      <c r="B772" s="187">
        <v>747</v>
      </c>
      <c r="C772" s="121">
        <f t="shared" si="62"/>
        <v>279</v>
      </c>
      <c r="D772" s="202"/>
      <c r="E772" s="187"/>
      <c r="F772" s="187"/>
      <c r="G772" s="153" t="s">
        <v>343</v>
      </c>
      <c r="H772" s="179">
        <v>62.8</v>
      </c>
      <c r="I772" s="179">
        <f t="shared" si="61"/>
        <v>17.111111111111111</v>
      </c>
      <c r="J772" s="179">
        <v>57.6</v>
      </c>
      <c r="K772" s="179">
        <f t="shared" si="64"/>
        <v>14.222222222222223</v>
      </c>
      <c r="L772" s="179">
        <v>8</v>
      </c>
      <c r="M772" s="185">
        <v>7.36</v>
      </c>
      <c r="N772" s="185"/>
      <c r="O772" s="175">
        <v>349.7</v>
      </c>
      <c r="P772" s="179">
        <v>22.9</v>
      </c>
      <c r="Q772" s="179"/>
      <c r="R772" s="187" t="s">
        <v>110</v>
      </c>
      <c r="S772" s="179"/>
      <c r="T772" s="200" t="s">
        <v>702</v>
      </c>
      <c r="U772" s="179">
        <v>49</v>
      </c>
    </row>
    <row r="773" spans="1:21" x14ac:dyDescent="0.25">
      <c r="A773" s="195">
        <v>43015</v>
      </c>
      <c r="B773" s="187">
        <v>730</v>
      </c>
      <c r="C773" s="121">
        <f t="shared" si="62"/>
        <v>280</v>
      </c>
      <c r="D773" s="202"/>
      <c r="E773" s="187"/>
      <c r="F773" s="187"/>
      <c r="G773" s="153" t="s">
        <v>343</v>
      </c>
      <c r="H773" s="179">
        <v>58.5</v>
      </c>
      <c r="I773" s="179">
        <f t="shared" si="61"/>
        <v>14.722222222222221</v>
      </c>
      <c r="J773" s="179">
        <v>50.8</v>
      </c>
      <c r="K773" s="179">
        <f t="shared" si="64"/>
        <v>10.444444444444443</v>
      </c>
      <c r="L773" s="179">
        <v>8.1999999999999993</v>
      </c>
      <c r="M773" s="185">
        <v>7.57</v>
      </c>
      <c r="N773" s="185"/>
      <c r="O773" s="175">
        <v>340.6</v>
      </c>
      <c r="P773" s="179">
        <v>32.6</v>
      </c>
      <c r="Q773" s="179"/>
      <c r="R773" s="187" t="s">
        <v>110</v>
      </c>
      <c r="S773" s="179"/>
      <c r="T773" s="200" t="s">
        <v>866</v>
      </c>
      <c r="U773" s="179">
        <v>49</v>
      </c>
    </row>
    <row r="774" spans="1:21" x14ac:dyDescent="0.25">
      <c r="A774" s="195">
        <v>43015</v>
      </c>
      <c r="B774" s="187">
        <v>1158</v>
      </c>
      <c r="C774" s="121">
        <f t="shared" si="62"/>
        <v>280</v>
      </c>
      <c r="D774" s="202" t="s">
        <v>894</v>
      </c>
      <c r="E774" s="187">
        <v>1625</v>
      </c>
      <c r="F774" s="187">
        <v>1615</v>
      </c>
      <c r="G774" s="153" t="s">
        <v>225</v>
      </c>
      <c r="H774" s="179">
        <v>65.2</v>
      </c>
      <c r="I774" s="179">
        <f t="shared" si="61"/>
        <v>18.444444444444446</v>
      </c>
      <c r="J774" s="179">
        <v>82</v>
      </c>
      <c r="K774" s="179">
        <f t="shared" si="64"/>
        <v>27.777777777777779</v>
      </c>
      <c r="L774" s="179">
        <v>8.1</v>
      </c>
      <c r="M774" s="185">
        <v>7.34</v>
      </c>
      <c r="N774" s="185"/>
      <c r="O774" s="175">
        <v>353.6</v>
      </c>
      <c r="P774" s="179">
        <v>4.1399999999999997</v>
      </c>
      <c r="Q774" s="179">
        <v>3</v>
      </c>
      <c r="R774" s="187" t="s">
        <v>445</v>
      </c>
      <c r="S774" s="179"/>
      <c r="T774" s="200" t="s">
        <v>904</v>
      </c>
      <c r="U774" s="179">
        <v>49</v>
      </c>
    </row>
    <row r="775" spans="1:21" x14ac:dyDescent="0.25">
      <c r="A775" s="195">
        <v>43015</v>
      </c>
      <c r="B775" s="187">
        <v>1235</v>
      </c>
      <c r="C775" s="121">
        <f t="shared" si="62"/>
        <v>280</v>
      </c>
      <c r="D775" s="202" t="s">
        <v>895</v>
      </c>
      <c r="E775" s="187">
        <v>1625</v>
      </c>
      <c r="F775" s="187">
        <v>1615</v>
      </c>
      <c r="G775" s="153" t="s">
        <v>263</v>
      </c>
      <c r="H775" s="179">
        <v>65.400000000000006</v>
      </c>
      <c r="I775" s="179">
        <f t="shared" si="61"/>
        <v>18.555555555555557</v>
      </c>
      <c r="J775" s="179">
        <v>84.7</v>
      </c>
      <c r="K775" s="179">
        <f t="shared" si="64"/>
        <v>29.277777777777779</v>
      </c>
      <c r="L775" s="179">
        <v>8.6</v>
      </c>
      <c r="M775" s="185">
        <v>7.39</v>
      </c>
      <c r="N775" s="185"/>
      <c r="O775" s="175">
        <v>328.90000000000003</v>
      </c>
      <c r="P775" s="179">
        <v>26</v>
      </c>
      <c r="Q775" s="179">
        <v>8.6</v>
      </c>
      <c r="R775" s="187" t="s">
        <v>445</v>
      </c>
      <c r="S775" s="179"/>
      <c r="T775" s="200" t="s">
        <v>908</v>
      </c>
      <c r="U775" s="179">
        <v>49</v>
      </c>
    </row>
    <row r="776" spans="1:21" x14ac:dyDescent="0.25">
      <c r="A776" s="195">
        <v>43015</v>
      </c>
      <c r="B776" s="187">
        <v>1235</v>
      </c>
      <c r="C776" s="121">
        <f t="shared" si="62"/>
        <v>280</v>
      </c>
      <c r="D776" s="202" t="s">
        <v>896</v>
      </c>
      <c r="E776" s="187">
        <v>1625</v>
      </c>
      <c r="F776" s="187">
        <v>1615</v>
      </c>
      <c r="G776" s="153" t="s">
        <v>263</v>
      </c>
      <c r="I776" s="179"/>
      <c r="J776" s="179"/>
      <c r="K776" s="179"/>
      <c r="L776" s="179"/>
      <c r="M776" s="185"/>
      <c r="N776" s="185"/>
      <c r="O776" s="175">
        <v>0</v>
      </c>
      <c r="P776" s="179"/>
      <c r="Q776" s="179">
        <v>21.1</v>
      </c>
      <c r="R776" s="187"/>
      <c r="S776" s="179"/>
      <c r="T776" s="153" t="s">
        <v>909</v>
      </c>
      <c r="U776" s="179">
        <v>49</v>
      </c>
    </row>
    <row r="777" spans="1:21" x14ac:dyDescent="0.25">
      <c r="A777" s="195">
        <v>43015</v>
      </c>
      <c r="B777" s="187">
        <v>1344</v>
      </c>
      <c r="C777" s="121">
        <f t="shared" si="62"/>
        <v>280</v>
      </c>
      <c r="D777" s="202" t="s">
        <v>897</v>
      </c>
      <c r="E777" s="187">
        <v>1625</v>
      </c>
      <c r="F777" s="187">
        <v>1615</v>
      </c>
      <c r="G777" s="153" t="s">
        <v>343</v>
      </c>
      <c r="H777" s="179">
        <v>72.599999999999994</v>
      </c>
      <c r="I777" s="179">
        <f>CONVERT(H777,"F","C")</f>
        <v>22.555555555555554</v>
      </c>
      <c r="J777" s="179">
        <v>86.4</v>
      </c>
      <c r="K777" s="179">
        <f t="shared" si="64"/>
        <v>30.222222222222225</v>
      </c>
      <c r="L777" s="179">
        <v>10.7</v>
      </c>
      <c r="M777" s="185">
        <v>7.37</v>
      </c>
      <c r="N777" s="185"/>
      <c r="O777" s="175">
        <v>349.7</v>
      </c>
      <c r="P777" s="179">
        <v>14.9</v>
      </c>
      <c r="Q777" s="179">
        <v>6.3</v>
      </c>
      <c r="R777" s="187" t="s">
        <v>445</v>
      </c>
      <c r="S777" s="179"/>
      <c r="T777" s="200" t="s">
        <v>892</v>
      </c>
      <c r="U777" s="179">
        <v>49</v>
      </c>
    </row>
    <row r="778" spans="1:21" x14ac:dyDescent="0.25">
      <c r="A778" s="195">
        <v>43015</v>
      </c>
      <c r="B778" s="187">
        <v>1412</v>
      </c>
      <c r="C778" s="121">
        <f t="shared" si="62"/>
        <v>280</v>
      </c>
      <c r="D778" s="202" t="s">
        <v>898</v>
      </c>
      <c r="E778" s="187">
        <v>1625</v>
      </c>
      <c r="F778" s="187">
        <v>1615</v>
      </c>
      <c r="G778" s="153" t="s">
        <v>274</v>
      </c>
      <c r="H778" s="179">
        <v>69</v>
      </c>
      <c r="I778" s="179">
        <f t="shared" ref="I778:I824" si="65">CONVERT(H778,"F","C")</f>
        <v>20.555555555555554</v>
      </c>
      <c r="J778" s="179">
        <v>87.4</v>
      </c>
      <c r="K778" s="179">
        <f t="shared" si="64"/>
        <v>30.777777777777779</v>
      </c>
      <c r="L778" s="179">
        <v>11.6</v>
      </c>
      <c r="M778" s="185">
        <v>7.31</v>
      </c>
      <c r="N778" s="185"/>
      <c r="O778" s="175">
        <v>425.1</v>
      </c>
      <c r="P778" s="179">
        <v>12.2</v>
      </c>
      <c r="Q778" s="179">
        <v>49.6</v>
      </c>
      <c r="R778" s="187" t="s">
        <v>445</v>
      </c>
      <c r="S778" s="179"/>
      <c r="T778" s="200" t="s">
        <v>905</v>
      </c>
      <c r="U778" s="179">
        <v>49</v>
      </c>
    </row>
    <row r="779" spans="1:21" x14ac:dyDescent="0.25">
      <c r="A779" s="195">
        <v>43015</v>
      </c>
      <c r="B779" s="187">
        <v>1433</v>
      </c>
      <c r="C779" s="121">
        <f t="shared" si="62"/>
        <v>280</v>
      </c>
      <c r="D779" s="202" t="s">
        <v>899</v>
      </c>
      <c r="E779" s="187">
        <v>1625</v>
      </c>
      <c r="F779" s="187">
        <v>1615</v>
      </c>
      <c r="G779" s="153" t="s">
        <v>494</v>
      </c>
      <c r="H779" s="179">
        <v>68.5</v>
      </c>
      <c r="I779" s="179">
        <f t="shared" si="65"/>
        <v>20.277777777777779</v>
      </c>
      <c r="J779" s="179">
        <v>88</v>
      </c>
      <c r="K779" s="179">
        <f t="shared" si="64"/>
        <v>31.111111111111111</v>
      </c>
      <c r="L779" s="179">
        <v>10.9</v>
      </c>
      <c r="M779" s="185">
        <v>7.44</v>
      </c>
      <c r="N779" s="185"/>
      <c r="O779" s="175">
        <v>430.3</v>
      </c>
      <c r="P779" s="179">
        <v>22.5</v>
      </c>
      <c r="Q779" s="179">
        <v>73.3</v>
      </c>
      <c r="R779" s="187" t="s">
        <v>445</v>
      </c>
      <c r="S779" s="179"/>
      <c r="T779" s="200" t="s">
        <v>891</v>
      </c>
      <c r="U779" s="179">
        <v>49</v>
      </c>
    </row>
    <row r="780" spans="1:21" x14ac:dyDescent="0.25">
      <c r="A780" s="195">
        <v>43015</v>
      </c>
      <c r="B780" s="187">
        <v>1441</v>
      </c>
      <c r="C780" s="121">
        <f t="shared" si="62"/>
        <v>280</v>
      </c>
      <c r="D780" s="202" t="s">
        <v>900</v>
      </c>
      <c r="E780" s="187">
        <v>1625</v>
      </c>
      <c r="F780" s="187">
        <v>1615</v>
      </c>
      <c r="G780" s="153" t="s">
        <v>284</v>
      </c>
      <c r="H780" s="179">
        <v>70.599999999999994</v>
      </c>
      <c r="I780" s="179">
        <f t="shared" si="65"/>
        <v>21.444444444444439</v>
      </c>
      <c r="J780" s="179">
        <v>88.1</v>
      </c>
      <c r="K780" s="179">
        <f t="shared" si="64"/>
        <v>31.166666666666664</v>
      </c>
      <c r="L780" s="179">
        <v>9.5</v>
      </c>
      <c r="M780" s="185">
        <v>7.36</v>
      </c>
      <c r="N780" s="185"/>
      <c r="O780" s="175">
        <v>421.2</v>
      </c>
      <c r="P780" s="179">
        <v>16.5</v>
      </c>
      <c r="Q780" s="179">
        <v>108.6</v>
      </c>
      <c r="R780" s="187" t="s">
        <v>445</v>
      </c>
      <c r="S780" s="179"/>
      <c r="T780" s="200" t="s">
        <v>699</v>
      </c>
      <c r="U780" s="179">
        <v>49</v>
      </c>
    </row>
    <row r="781" spans="1:21" x14ac:dyDescent="0.25">
      <c r="A781" s="195">
        <v>43015</v>
      </c>
      <c r="B781" s="187">
        <v>1451</v>
      </c>
      <c r="C781" s="121">
        <f t="shared" si="62"/>
        <v>280</v>
      </c>
      <c r="D781" s="202" t="s">
        <v>901</v>
      </c>
      <c r="E781" s="187">
        <v>1625</v>
      </c>
      <c r="F781" s="187">
        <v>1615</v>
      </c>
      <c r="G781" s="153" t="s">
        <v>285</v>
      </c>
      <c r="H781" s="179">
        <v>69</v>
      </c>
      <c r="I781" s="179">
        <f t="shared" si="65"/>
        <v>20.555555555555554</v>
      </c>
      <c r="J781" s="179">
        <v>88.2</v>
      </c>
      <c r="K781" s="179">
        <f t="shared" si="64"/>
        <v>31.222222222222221</v>
      </c>
      <c r="L781" s="179">
        <v>9.5</v>
      </c>
      <c r="M781" s="185">
        <v>7.43</v>
      </c>
      <c r="N781" s="185"/>
      <c r="O781" s="175">
        <v>412.1</v>
      </c>
      <c r="P781" s="179">
        <v>16</v>
      </c>
      <c r="Q781" s="179">
        <v>98.8</v>
      </c>
      <c r="R781" s="187" t="s">
        <v>445</v>
      </c>
      <c r="S781" s="179"/>
      <c r="T781" s="200" t="s">
        <v>893</v>
      </c>
      <c r="U781" s="179">
        <v>49</v>
      </c>
    </row>
    <row r="782" spans="1:21" x14ac:dyDescent="0.25">
      <c r="A782" s="195">
        <v>43015</v>
      </c>
      <c r="B782" s="187">
        <v>1522</v>
      </c>
      <c r="C782" s="121">
        <f t="shared" si="62"/>
        <v>280</v>
      </c>
      <c r="D782" s="202" t="s">
        <v>902</v>
      </c>
      <c r="E782" s="187">
        <v>1625</v>
      </c>
      <c r="F782" s="187">
        <v>1615</v>
      </c>
      <c r="G782" s="153" t="s">
        <v>320</v>
      </c>
      <c r="H782" s="179">
        <v>69.3</v>
      </c>
      <c r="I782" s="179">
        <f t="shared" si="65"/>
        <v>20.722222222222221</v>
      </c>
      <c r="J782" s="179">
        <v>90</v>
      </c>
      <c r="K782" s="179">
        <f t="shared" si="64"/>
        <v>32.222222222222221</v>
      </c>
      <c r="L782" s="179">
        <v>10.6</v>
      </c>
      <c r="M782" s="185">
        <v>7.69</v>
      </c>
      <c r="N782" s="185"/>
      <c r="O782" s="175">
        <v>388.7</v>
      </c>
      <c r="P782" s="179">
        <v>7.51</v>
      </c>
      <c r="Q782" s="179">
        <v>12.2</v>
      </c>
      <c r="R782" s="187" t="s">
        <v>445</v>
      </c>
      <c r="S782" s="179"/>
      <c r="T782" s="200" t="s">
        <v>907</v>
      </c>
      <c r="U782" s="179">
        <v>49</v>
      </c>
    </row>
    <row r="783" spans="1:21" x14ac:dyDescent="0.25">
      <c r="A783" s="195">
        <v>43015</v>
      </c>
      <c r="B783" s="187">
        <v>1533</v>
      </c>
      <c r="C783" s="121">
        <f t="shared" si="62"/>
        <v>280</v>
      </c>
      <c r="D783" s="202" t="s">
        <v>903</v>
      </c>
      <c r="E783" s="187">
        <v>1625</v>
      </c>
      <c r="F783" s="187">
        <v>1615</v>
      </c>
      <c r="G783" s="153" t="s">
        <v>23</v>
      </c>
      <c r="H783" s="179">
        <v>68.3</v>
      </c>
      <c r="I783" s="179">
        <f t="shared" si="65"/>
        <v>20.166666666666664</v>
      </c>
      <c r="J783" s="179">
        <v>90.4</v>
      </c>
      <c r="K783" s="179">
        <f t="shared" si="64"/>
        <v>32.44444444444445</v>
      </c>
      <c r="L783" s="179">
        <v>10</v>
      </c>
      <c r="M783" s="185">
        <v>7.8</v>
      </c>
      <c r="N783" s="185"/>
      <c r="O783" s="175">
        <v>345.8</v>
      </c>
      <c r="P783" s="179">
        <v>9.94</v>
      </c>
      <c r="Q783" s="179">
        <v>13.1</v>
      </c>
      <c r="R783" s="187" t="s">
        <v>445</v>
      </c>
      <c r="S783" s="179"/>
      <c r="T783" s="200" t="s">
        <v>906</v>
      </c>
      <c r="U783" s="179">
        <v>49</v>
      </c>
    </row>
    <row r="784" spans="1:21" x14ac:dyDescent="0.25">
      <c r="A784" s="195">
        <v>43016</v>
      </c>
      <c r="B784" s="187">
        <v>754</v>
      </c>
      <c r="C784" s="121">
        <f t="shared" si="62"/>
        <v>281</v>
      </c>
      <c r="D784" s="202"/>
      <c r="E784" s="187"/>
      <c r="F784" s="187"/>
      <c r="G784" s="153" t="s">
        <v>343</v>
      </c>
      <c r="H784" s="179">
        <v>60.2</v>
      </c>
      <c r="I784" s="179">
        <f t="shared" si="65"/>
        <v>15.666666666666668</v>
      </c>
      <c r="J784" s="179">
        <v>52.4</v>
      </c>
      <c r="K784" s="179">
        <f t="shared" si="64"/>
        <v>11.333333333333332</v>
      </c>
      <c r="L784" s="179">
        <v>7.7</v>
      </c>
      <c r="M784" s="185">
        <v>7.81</v>
      </c>
      <c r="N784" s="185"/>
      <c r="O784" s="175">
        <v>344.5</v>
      </c>
      <c r="P784" s="179">
        <v>33.799999999999997</v>
      </c>
      <c r="Q784" s="179"/>
      <c r="R784" s="187" t="s">
        <v>115</v>
      </c>
      <c r="S784" s="179"/>
      <c r="T784" s="200" t="s">
        <v>754</v>
      </c>
      <c r="U784" s="179">
        <v>49</v>
      </c>
    </row>
    <row r="785" spans="1:21" x14ac:dyDescent="0.25">
      <c r="A785" s="195">
        <v>43016</v>
      </c>
      <c r="B785" s="187">
        <v>1148</v>
      </c>
      <c r="C785" s="121">
        <f t="shared" ref="C785:C848" si="66">A785-DATE(YEAR(A785),1,0)</f>
        <v>281</v>
      </c>
      <c r="D785" s="202"/>
      <c r="E785" s="187"/>
      <c r="F785" s="187"/>
      <c r="G785" s="153" t="s">
        <v>343</v>
      </c>
      <c r="H785" s="179">
        <v>67.900000000000006</v>
      </c>
      <c r="I785" s="179">
        <f t="shared" si="65"/>
        <v>19.944444444444446</v>
      </c>
      <c r="J785" s="179">
        <v>78.900000000000006</v>
      </c>
      <c r="K785" s="179">
        <f t="shared" si="64"/>
        <v>26.055555555555557</v>
      </c>
      <c r="L785" s="179">
        <v>8.1999999999999993</v>
      </c>
      <c r="M785" s="185">
        <v>7.54</v>
      </c>
      <c r="N785" s="185"/>
      <c r="O785" s="175">
        <v>358.8</v>
      </c>
      <c r="P785" s="179">
        <v>17.100000000000001</v>
      </c>
      <c r="Q785" s="179"/>
      <c r="R785" s="187" t="s">
        <v>145</v>
      </c>
      <c r="S785" s="179"/>
      <c r="T785" s="200" t="s">
        <v>699</v>
      </c>
      <c r="U785" s="179">
        <v>49</v>
      </c>
    </row>
    <row r="786" spans="1:21" x14ac:dyDescent="0.25">
      <c r="A786" s="195">
        <v>43017</v>
      </c>
      <c r="B786" s="187">
        <v>747</v>
      </c>
      <c r="C786" s="121">
        <f t="shared" si="66"/>
        <v>282</v>
      </c>
      <c r="D786" s="202"/>
      <c r="E786" s="187"/>
      <c r="F786" s="187"/>
      <c r="G786" s="153" t="s">
        <v>343</v>
      </c>
      <c r="H786" s="179">
        <v>58.6</v>
      </c>
      <c r="I786" s="179">
        <f t="shared" si="65"/>
        <v>14.777777777777779</v>
      </c>
      <c r="J786" s="179">
        <v>56.5</v>
      </c>
      <c r="K786" s="179">
        <f t="shared" si="64"/>
        <v>13.611111111111111</v>
      </c>
      <c r="L786" s="179">
        <v>8.1999999999999993</v>
      </c>
      <c r="M786" s="185">
        <v>7.88</v>
      </c>
      <c r="N786" s="185"/>
      <c r="O786" s="175">
        <v>365.3</v>
      </c>
      <c r="P786" s="179">
        <v>27.5</v>
      </c>
      <c r="Q786" s="179"/>
      <c r="R786" s="187" t="s">
        <v>110</v>
      </c>
      <c r="S786" s="179"/>
      <c r="T786" s="200" t="s">
        <v>702</v>
      </c>
      <c r="U786" s="179">
        <v>49</v>
      </c>
    </row>
    <row r="787" spans="1:21" x14ac:dyDescent="0.25">
      <c r="A787" s="195">
        <v>43017</v>
      </c>
      <c r="B787" s="187">
        <v>1202</v>
      </c>
      <c r="C787" s="121">
        <f t="shared" si="66"/>
        <v>282</v>
      </c>
      <c r="D787" s="202"/>
      <c r="E787" s="187"/>
      <c r="F787" s="187"/>
      <c r="G787" s="153" t="s">
        <v>343</v>
      </c>
      <c r="H787" s="179">
        <v>65.5</v>
      </c>
      <c r="I787" s="179">
        <f t="shared" si="65"/>
        <v>18.611111111111111</v>
      </c>
      <c r="J787" s="179">
        <v>71.599999999999994</v>
      </c>
      <c r="K787" s="179">
        <f t="shared" si="64"/>
        <v>21.999999999999996</v>
      </c>
      <c r="L787" s="179">
        <v>12.2</v>
      </c>
      <c r="M787" s="185">
        <v>7.61</v>
      </c>
      <c r="N787" s="185"/>
      <c r="O787" s="175">
        <v>364</v>
      </c>
      <c r="P787" s="179">
        <v>19</v>
      </c>
      <c r="Q787" s="179"/>
      <c r="R787" s="187" t="s">
        <v>870</v>
      </c>
      <c r="S787" s="179"/>
      <c r="T787" s="200" t="s">
        <v>873</v>
      </c>
      <c r="U787" s="179">
        <v>49</v>
      </c>
    </row>
    <row r="788" spans="1:21" x14ac:dyDescent="0.25">
      <c r="A788" s="195">
        <v>43018</v>
      </c>
      <c r="B788" s="187">
        <v>758</v>
      </c>
      <c r="C788" s="121">
        <f t="shared" si="66"/>
        <v>283</v>
      </c>
      <c r="D788" s="202"/>
      <c r="E788" s="187"/>
      <c r="F788" s="187"/>
      <c r="G788" s="153" t="s">
        <v>343</v>
      </c>
      <c r="H788" s="179">
        <v>56.2</v>
      </c>
      <c r="I788" s="179">
        <f t="shared" si="65"/>
        <v>13.444444444444446</v>
      </c>
      <c r="J788" s="179">
        <v>49.6</v>
      </c>
      <c r="K788" s="179">
        <f t="shared" si="64"/>
        <v>9.7777777777777786</v>
      </c>
      <c r="L788" s="179">
        <v>9.1999999999999993</v>
      </c>
      <c r="M788" s="185">
        <v>7.41</v>
      </c>
      <c r="N788" s="185"/>
      <c r="O788" s="175">
        <v>352.3</v>
      </c>
      <c r="P788" s="179">
        <v>25.6</v>
      </c>
      <c r="Q788" s="210"/>
      <c r="R788" s="187" t="s">
        <v>69</v>
      </c>
      <c r="S788" s="210"/>
      <c r="T788" s="200" t="s">
        <v>892</v>
      </c>
      <c r="U788" s="179">
        <v>49</v>
      </c>
    </row>
    <row r="789" spans="1:21" x14ac:dyDescent="0.25">
      <c r="A789" s="195">
        <v>43018</v>
      </c>
      <c r="B789" s="187">
        <v>1345</v>
      </c>
      <c r="C789" s="121">
        <f t="shared" si="66"/>
        <v>283</v>
      </c>
      <c r="D789" s="202"/>
      <c r="G789" s="153" t="s">
        <v>343</v>
      </c>
      <c r="H789" s="179">
        <v>65</v>
      </c>
      <c r="I789" s="179">
        <f t="shared" si="65"/>
        <v>18.333333333333332</v>
      </c>
      <c r="J789" s="179">
        <v>78.599999999999994</v>
      </c>
      <c r="K789" s="179">
        <f t="shared" si="64"/>
        <v>25.888888888888886</v>
      </c>
      <c r="L789" s="179">
        <v>9.4</v>
      </c>
      <c r="M789" s="185">
        <v>7.58</v>
      </c>
      <c r="N789" s="185"/>
      <c r="O789" s="175">
        <v>360.1</v>
      </c>
      <c r="P789" s="179">
        <v>15.5</v>
      </c>
      <c r="R789" s="187" t="s">
        <v>910</v>
      </c>
      <c r="T789" s="200" t="s">
        <v>873</v>
      </c>
      <c r="U789" s="179">
        <v>49</v>
      </c>
    </row>
    <row r="790" spans="1:21" x14ac:dyDescent="0.25">
      <c r="A790" s="195">
        <v>43019</v>
      </c>
      <c r="B790" s="187">
        <v>748</v>
      </c>
      <c r="C790" s="121">
        <f t="shared" si="66"/>
        <v>284</v>
      </c>
      <c r="D790" s="202"/>
      <c r="E790" s="187"/>
      <c r="F790" s="187"/>
      <c r="G790" s="153" t="s">
        <v>343</v>
      </c>
      <c r="H790" s="179">
        <v>57.7</v>
      </c>
      <c r="I790" s="179">
        <f t="shared" si="65"/>
        <v>14.277777777777779</v>
      </c>
      <c r="J790" s="179">
        <v>51.3</v>
      </c>
      <c r="K790" s="179">
        <f t="shared" si="64"/>
        <v>10.72222222222222</v>
      </c>
      <c r="L790" s="179">
        <v>9.6</v>
      </c>
      <c r="M790" s="185">
        <v>7.37</v>
      </c>
      <c r="N790" s="185"/>
      <c r="O790" s="175">
        <v>344.5</v>
      </c>
      <c r="P790" s="179">
        <v>28.8</v>
      </c>
      <c r="Q790" s="179"/>
      <c r="R790" s="187" t="s">
        <v>401</v>
      </c>
      <c r="S790" s="179"/>
      <c r="T790" s="200" t="s">
        <v>887</v>
      </c>
      <c r="U790" s="179">
        <v>49</v>
      </c>
    </row>
    <row r="791" spans="1:21" x14ac:dyDescent="0.25">
      <c r="A791" s="195">
        <v>43019</v>
      </c>
      <c r="B791" s="187">
        <v>1400</v>
      </c>
      <c r="C791" s="121">
        <f t="shared" si="66"/>
        <v>284</v>
      </c>
      <c r="D791" s="202"/>
      <c r="E791" s="187"/>
      <c r="F791" s="187"/>
      <c r="G791" s="153" t="s">
        <v>343</v>
      </c>
      <c r="H791" s="179">
        <v>67.3</v>
      </c>
      <c r="I791" s="179">
        <f t="shared" si="65"/>
        <v>19.611111111111111</v>
      </c>
      <c r="J791" s="179">
        <v>84.7</v>
      </c>
      <c r="K791" s="179">
        <f t="shared" si="64"/>
        <v>29.277777777777779</v>
      </c>
      <c r="L791" s="179">
        <v>9</v>
      </c>
      <c r="M791" s="185">
        <v>7.55</v>
      </c>
      <c r="N791" s="185"/>
      <c r="O791" s="175">
        <v>362.7</v>
      </c>
      <c r="P791" s="179">
        <v>14.6</v>
      </c>
      <c r="Q791" s="179"/>
      <c r="R791" s="187" t="s">
        <v>445</v>
      </c>
      <c r="S791" s="179"/>
      <c r="T791" s="200" t="s">
        <v>881</v>
      </c>
      <c r="U791" s="179">
        <v>49</v>
      </c>
    </row>
    <row r="792" spans="1:21" x14ac:dyDescent="0.25">
      <c r="A792" s="195">
        <v>43020</v>
      </c>
      <c r="B792" s="187">
        <v>808</v>
      </c>
      <c r="C792" s="121">
        <f t="shared" si="66"/>
        <v>285</v>
      </c>
      <c r="D792" s="202"/>
      <c r="E792" s="187"/>
      <c r="F792" s="187"/>
      <c r="G792" s="153" t="s">
        <v>343</v>
      </c>
      <c r="H792" s="179">
        <v>61.3</v>
      </c>
      <c r="I792" s="179">
        <f t="shared" si="65"/>
        <v>16.277777777777775</v>
      </c>
      <c r="J792" s="179">
        <v>58.8</v>
      </c>
      <c r="K792" s="179">
        <f t="shared" si="64"/>
        <v>14.888888888888888</v>
      </c>
      <c r="L792" s="179">
        <v>8</v>
      </c>
      <c r="M792" s="185">
        <v>7.38</v>
      </c>
      <c r="N792" s="185"/>
      <c r="O792" s="175">
        <v>366.6</v>
      </c>
      <c r="P792" s="179">
        <v>30</v>
      </c>
      <c r="Q792" s="179"/>
      <c r="R792" s="187" t="s">
        <v>401</v>
      </c>
      <c r="S792" s="179"/>
      <c r="T792" s="200" t="s">
        <v>911</v>
      </c>
      <c r="U792" s="179">
        <v>49</v>
      </c>
    </row>
    <row r="793" spans="1:21" x14ac:dyDescent="0.25">
      <c r="A793" s="195">
        <v>43020</v>
      </c>
      <c r="B793" s="187">
        <v>1257</v>
      </c>
      <c r="C793" s="121">
        <f t="shared" si="66"/>
        <v>285</v>
      </c>
      <c r="D793" s="202"/>
      <c r="E793" s="187"/>
      <c r="F793" s="187"/>
      <c r="G793" s="153" t="s">
        <v>343</v>
      </c>
      <c r="H793" s="179">
        <v>69</v>
      </c>
      <c r="I793" s="179">
        <f t="shared" si="65"/>
        <v>20.555555555555554</v>
      </c>
      <c r="J793" s="179">
        <v>86.1</v>
      </c>
      <c r="K793" s="179">
        <f t="shared" si="64"/>
        <v>30.05555555555555</v>
      </c>
      <c r="L793" s="179">
        <v>9.1</v>
      </c>
      <c r="M793" s="185">
        <v>7.57</v>
      </c>
      <c r="N793" s="185"/>
      <c r="O793" s="175">
        <v>360.1</v>
      </c>
      <c r="P793" s="179">
        <v>21</v>
      </c>
      <c r="Q793" s="179"/>
      <c r="R793" s="187" t="s">
        <v>89</v>
      </c>
      <c r="S793" s="179"/>
      <c r="T793" s="200" t="s">
        <v>912</v>
      </c>
      <c r="U793" s="179">
        <v>49</v>
      </c>
    </row>
    <row r="794" spans="1:21" x14ac:dyDescent="0.25">
      <c r="A794" s="195">
        <v>43021</v>
      </c>
      <c r="B794" s="187">
        <v>748</v>
      </c>
      <c r="C794" s="121">
        <f t="shared" si="66"/>
        <v>286</v>
      </c>
      <c r="D794" s="202"/>
      <c r="E794" s="187"/>
      <c r="F794" s="187"/>
      <c r="G794" s="153" t="s">
        <v>343</v>
      </c>
      <c r="H794" s="179">
        <v>57.9</v>
      </c>
      <c r="I794" s="179">
        <f t="shared" si="65"/>
        <v>14.388888888888888</v>
      </c>
      <c r="J794" s="179">
        <v>54.2</v>
      </c>
      <c r="K794" s="179">
        <f t="shared" si="64"/>
        <v>12.333333333333334</v>
      </c>
      <c r="L794" s="179">
        <v>7.6</v>
      </c>
      <c r="M794" s="185">
        <v>7.33</v>
      </c>
      <c r="N794" s="185"/>
      <c r="O794" s="175">
        <v>344.5</v>
      </c>
      <c r="P794" s="179">
        <v>28.6</v>
      </c>
      <c r="Q794" s="179"/>
      <c r="R794" s="187" t="s">
        <v>913</v>
      </c>
      <c r="S794" s="179"/>
      <c r="T794" s="200" t="s">
        <v>914</v>
      </c>
      <c r="U794" s="179">
        <v>49</v>
      </c>
    </row>
    <row r="795" spans="1:21" x14ac:dyDescent="0.25">
      <c r="A795" s="195">
        <v>43021</v>
      </c>
      <c r="B795" s="187">
        <v>1355</v>
      </c>
      <c r="C795" s="121">
        <f t="shared" si="66"/>
        <v>286</v>
      </c>
      <c r="D795" s="202"/>
      <c r="E795" s="187"/>
      <c r="F795" s="187"/>
      <c r="G795" s="153" t="s">
        <v>343</v>
      </c>
      <c r="H795" s="179">
        <v>69.3</v>
      </c>
      <c r="I795" s="179">
        <f t="shared" si="65"/>
        <v>20.722222222222221</v>
      </c>
      <c r="J795" s="179">
        <v>87.7</v>
      </c>
      <c r="K795" s="179">
        <f t="shared" si="64"/>
        <v>30.944444444444446</v>
      </c>
      <c r="L795" s="179">
        <v>9.5</v>
      </c>
      <c r="M795" s="185">
        <v>7.52</v>
      </c>
      <c r="N795" s="185"/>
      <c r="O795" s="175">
        <v>361.40000000000003</v>
      </c>
      <c r="P795" s="179">
        <v>18.7</v>
      </c>
      <c r="Q795" s="179"/>
      <c r="R795" s="187" t="s">
        <v>145</v>
      </c>
      <c r="S795" s="179"/>
      <c r="T795" s="200" t="s">
        <v>915</v>
      </c>
      <c r="U795" s="179">
        <v>49</v>
      </c>
    </row>
    <row r="796" spans="1:21" x14ac:dyDescent="0.25">
      <c r="A796" s="195">
        <v>43022</v>
      </c>
      <c r="B796" s="187">
        <v>805</v>
      </c>
      <c r="C796" s="121">
        <f t="shared" si="66"/>
        <v>287</v>
      </c>
      <c r="D796" s="202"/>
      <c r="E796" s="187"/>
      <c r="F796" s="187"/>
      <c r="G796" s="153" t="s">
        <v>343</v>
      </c>
      <c r="H796" s="179">
        <v>60.1</v>
      </c>
      <c r="I796" s="179">
        <f t="shared" si="65"/>
        <v>15.611111111111111</v>
      </c>
      <c r="J796" s="179">
        <v>56.7</v>
      </c>
      <c r="K796" s="179">
        <f t="shared" si="64"/>
        <v>13.722222222222223</v>
      </c>
      <c r="L796" s="179">
        <v>8</v>
      </c>
      <c r="M796" s="185">
        <v>7.29</v>
      </c>
      <c r="N796" s="185"/>
      <c r="O796" s="175">
        <v>341.90000000000003</v>
      </c>
      <c r="P796" s="179">
        <v>27.5</v>
      </c>
      <c r="Q796" s="179"/>
      <c r="R796" s="187" t="s">
        <v>110</v>
      </c>
      <c r="S796" s="179"/>
      <c r="T796" s="200" t="s">
        <v>916</v>
      </c>
      <c r="U796" s="179">
        <v>49</v>
      </c>
    </row>
    <row r="797" spans="1:21" x14ac:dyDescent="0.25">
      <c r="A797" s="195">
        <v>43022</v>
      </c>
      <c r="B797" s="187">
        <v>1254</v>
      </c>
      <c r="C797" s="121">
        <f t="shared" si="66"/>
        <v>287</v>
      </c>
      <c r="D797" s="202"/>
      <c r="E797" s="187"/>
      <c r="F797" s="187"/>
      <c r="G797" s="153" t="s">
        <v>343</v>
      </c>
      <c r="H797" s="179">
        <v>68.5</v>
      </c>
      <c r="I797" s="179">
        <f t="shared" si="65"/>
        <v>20.277777777777779</v>
      </c>
      <c r="J797" s="179">
        <v>83.1</v>
      </c>
      <c r="K797" s="179">
        <f t="shared" si="64"/>
        <v>28.388888888888886</v>
      </c>
      <c r="L797" s="179">
        <v>10.3</v>
      </c>
      <c r="M797" s="185">
        <v>7.5</v>
      </c>
      <c r="N797" s="185"/>
      <c r="O797" s="175">
        <v>361.40000000000003</v>
      </c>
      <c r="P797" s="179">
        <v>15.2</v>
      </c>
      <c r="Q797" s="179"/>
      <c r="R797" s="187" t="s">
        <v>89</v>
      </c>
      <c r="S797" s="179"/>
      <c r="T797" s="200" t="s">
        <v>884</v>
      </c>
      <c r="U797" s="179">
        <v>49</v>
      </c>
    </row>
    <row r="798" spans="1:21" x14ac:dyDescent="0.25">
      <c r="A798" s="195">
        <v>43023</v>
      </c>
      <c r="B798" s="187">
        <v>749</v>
      </c>
      <c r="C798" s="121">
        <f t="shared" si="66"/>
        <v>288</v>
      </c>
      <c r="D798" s="202"/>
      <c r="E798" s="187"/>
      <c r="F798" s="187"/>
      <c r="G798" s="153" t="s">
        <v>343</v>
      </c>
      <c r="H798" s="179">
        <v>56.7</v>
      </c>
      <c r="I798" s="179">
        <f t="shared" si="65"/>
        <v>13.722222222222223</v>
      </c>
      <c r="J798" s="179">
        <v>48.9</v>
      </c>
      <c r="K798" s="179">
        <f t="shared" si="64"/>
        <v>9.3888888888888875</v>
      </c>
      <c r="L798" s="179">
        <v>8.6999999999999993</v>
      </c>
      <c r="M798" s="185">
        <v>7.45</v>
      </c>
      <c r="N798" s="185"/>
      <c r="O798" s="175">
        <v>335.40000000000003</v>
      </c>
      <c r="P798" s="179">
        <v>25.3</v>
      </c>
      <c r="Q798" s="179"/>
      <c r="R798" s="187" t="s">
        <v>115</v>
      </c>
      <c r="S798" s="179"/>
      <c r="T798" s="200" t="s">
        <v>917</v>
      </c>
      <c r="U798" s="179">
        <v>49</v>
      </c>
    </row>
    <row r="799" spans="1:21" x14ac:dyDescent="0.25">
      <c r="A799" s="195">
        <v>43024</v>
      </c>
      <c r="B799" s="187">
        <v>801</v>
      </c>
      <c r="C799" s="121">
        <f t="shared" si="66"/>
        <v>289</v>
      </c>
      <c r="D799" s="202"/>
      <c r="E799" s="187"/>
      <c r="F799" s="187"/>
      <c r="G799" s="144" t="s">
        <v>343</v>
      </c>
      <c r="H799" s="179">
        <v>58.2</v>
      </c>
      <c r="I799" s="179">
        <f t="shared" si="65"/>
        <v>14.555555555555557</v>
      </c>
      <c r="J799" s="179">
        <v>53.8</v>
      </c>
      <c r="K799" s="179">
        <f t="shared" si="64"/>
        <v>12.111111111111109</v>
      </c>
      <c r="L799" s="179">
        <v>8.9</v>
      </c>
      <c r="M799" s="185">
        <v>7.4</v>
      </c>
      <c r="N799" s="185"/>
      <c r="O799" s="175">
        <v>353.6</v>
      </c>
      <c r="P799" s="179">
        <v>39.9</v>
      </c>
      <c r="Q799" s="179"/>
      <c r="R799" s="112" t="s">
        <v>913</v>
      </c>
      <c r="S799" s="179"/>
      <c r="T799" s="113" t="s">
        <v>881</v>
      </c>
      <c r="U799" s="179">
        <v>49</v>
      </c>
    </row>
    <row r="800" spans="1:21" x14ac:dyDescent="0.25">
      <c r="A800" s="195">
        <v>43024</v>
      </c>
      <c r="B800" s="187">
        <v>1323</v>
      </c>
      <c r="C800" s="121">
        <f t="shared" si="66"/>
        <v>289</v>
      </c>
      <c r="D800" s="202"/>
      <c r="E800" s="187"/>
      <c r="F800" s="187"/>
      <c r="G800" s="144" t="s">
        <v>343</v>
      </c>
      <c r="H800" s="179">
        <v>68.400000000000006</v>
      </c>
      <c r="I800" s="179">
        <f t="shared" si="65"/>
        <v>20.222222222222225</v>
      </c>
      <c r="J800" s="179">
        <v>85.6</v>
      </c>
      <c r="K800" s="179">
        <f t="shared" si="64"/>
        <v>29.777777777777775</v>
      </c>
      <c r="L800" s="179">
        <v>9.9</v>
      </c>
      <c r="M800" s="185">
        <v>7.32</v>
      </c>
      <c r="N800" s="185"/>
      <c r="O800" s="175">
        <v>364</v>
      </c>
      <c r="P800" s="179">
        <v>21.3</v>
      </c>
      <c r="Q800" s="179"/>
      <c r="R800" s="112" t="s">
        <v>229</v>
      </c>
      <c r="S800" s="179"/>
      <c r="T800" s="113" t="s">
        <v>918</v>
      </c>
      <c r="U800" s="179">
        <v>49</v>
      </c>
    </row>
    <row r="801" spans="1:21" x14ac:dyDescent="0.25">
      <c r="A801" s="195">
        <v>43025</v>
      </c>
      <c r="B801" s="187">
        <v>751</v>
      </c>
      <c r="C801" s="121">
        <f t="shared" si="66"/>
        <v>290</v>
      </c>
      <c r="D801" s="202"/>
      <c r="E801" s="187"/>
      <c r="F801" s="187"/>
      <c r="G801" s="144" t="s">
        <v>343</v>
      </c>
      <c r="H801" s="179">
        <v>58</v>
      </c>
      <c r="I801" s="179">
        <f t="shared" si="65"/>
        <v>14.444444444444445</v>
      </c>
      <c r="J801" s="179">
        <v>55.7</v>
      </c>
      <c r="K801" s="179">
        <f t="shared" si="64"/>
        <v>13.166666666666668</v>
      </c>
      <c r="L801" s="179">
        <v>8.9</v>
      </c>
      <c r="M801" s="185">
        <v>7.61</v>
      </c>
      <c r="N801" s="185"/>
      <c r="O801" s="175">
        <v>340.6</v>
      </c>
      <c r="P801" s="179">
        <v>34.299999999999997</v>
      </c>
      <c r="Q801" s="179"/>
      <c r="R801" s="112" t="s">
        <v>115</v>
      </c>
      <c r="S801" s="179"/>
      <c r="T801" s="113" t="s">
        <v>884</v>
      </c>
      <c r="U801" s="179">
        <v>49</v>
      </c>
    </row>
    <row r="802" spans="1:21" x14ac:dyDescent="0.25">
      <c r="A802" s="195">
        <v>43025</v>
      </c>
      <c r="B802" s="187">
        <v>1522</v>
      </c>
      <c r="C802" s="121">
        <f t="shared" si="66"/>
        <v>290</v>
      </c>
      <c r="D802" s="202"/>
      <c r="E802" s="187"/>
      <c r="F802" s="187"/>
      <c r="G802" s="144" t="s">
        <v>343</v>
      </c>
      <c r="H802" s="179">
        <v>69.099999999999994</v>
      </c>
      <c r="I802" s="179">
        <f t="shared" si="65"/>
        <v>20.611111111111107</v>
      </c>
      <c r="J802" s="179">
        <v>90.3</v>
      </c>
      <c r="K802" s="179">
        <f t="shared" si="64"/>
        <v>32.388888888888886</v>
      </c>
      <c r="L802" s="179">
        <v>9.9</v>
      </c>
      <c r="M802" s="185">
        <v>7.49</v>
      </c>
      <c r="N802" s="185"/>
      <c r="O802" s="175">
        <v>364</v>
      </c>
      <c r="P802" s="179">
        <v>17.399999999999999</v>
      </c>
      <c r="Q802" s="179"/>
      <c r="R802" s="112" t="s">
        <v>229</v>
      </c>
      <c r="S802" s="179"/>
      <c r="T802" s="113" t="s">
        <v>661</v>
      </c>
      <c r="U802" s="179">
        <v>49</v>
      </c>
    </row>
    <row r="803" spans="1:21" x14ac:dyDescent="0.25">
      <c r="A803" s="195">
        <v>43026</v>
      </c>
      <c r="B803" s="187">
        <v>748</v>
      </c>
      <c r="C803" s="121">
        <f t="shared" si="66"/>
        <v>291</v>
      </c>
      <c r="D803" s="202"/>
      <c r="E803" s="187"/>
      <c r="F803" s="187"/>
      <c r="G803" s="144" t="s">
        <v>343</v>
      </c>
      <c r="H803" s="179">
        <v>58.9</v>
      </c>
      <c r="I803" s="179">
        <f t="shared" si="65"/>
        <v>14.944444444444443</v>
      </c>
      <c r="J803" s="179">
        <v>57</v>
      </c>
      <c r="K803" s="179">
        <f t="shared" si="64"/>
        <v>13.888888888888889</v>
      </c>
      <c r="L803" s="179">
        <v>9.8000000000000007</v>
      </c>
      <c r="M803" s="185">
        <v>7.51</v>
      </c>
      <c r="N803" s="185"/>
      <c r="O803" s="175">
        <v>348.40000000000003</v>
      </c>
      <c r="P803" s="179">
        <v>31</v>
      </c>
      <c r="Q803" s="179"/>
      <c r="R803" s="112" t="s">
        <v>115</v>
      </c>
      <c r="S803" s="179"/>
      <c r="T803" s="113" t="s">
        <v>866</v>
      </c>
      <c r="U803" s="179">
        <v>49</v>
      </c>
    </row>
    <row r="804" spans="1:21" x14ac:dyDescent="0.25">
      <c r="A804" s="195">
        <v>43026</v>
      </c>
      <c r="B804" s="187">
        <v>1343</v>
      </c>
      <c r="C804" s="121">
        <f t="shared" si="66"/>
        <v>291</v>
      </c>
      <c r="D804" s="202"/>
      <c r="E804" s="187"/>
      <c r="F804" s="187"/>
      <c r="G804" s="144" t="s">
        <v>343</v>
      </c>
      <c r="H804" s="179">
        <v>68.2</v>
      </c>
      <c r="I804" s="179">
        <f t="shared" si="65"/>
        <v>20.111111111111111</v>
      </c>
      <c r="J804" s="179">
        <v>82.5</v>
      </c>
      <c r="K804" s="179">
        <f t="shared" si="64"/>
        <v>28.055555555555554</v>
      </c>
      <c r="L804" s="179">
        <v>7.8</v>
      </c>
      <c r="M804" s="185">
        <v>7.38</v>
      </c>
      <c r="N804" s="185"/>
      <c r="O804" s="175">
        <v>369.2</v>
      </c>
      <c r="P804" s="179">
        <v>14.5</v>
      </c>
      <c r="Q804" s="179"/>
      <c r="R804" s="112" t="s">
        <v>429</v>
      </c>
      <c r="S804" s="179"/>
      <c r="T804" s="113" t="s">
        <v>918</v>
      </c>
      <c r="U804" s="179">
        <v>49</v>
      </c>
    </row>
    <row r="805" spans="1:21" x14ac:dyDescent="0.25">
      <c r="A805" s="195">
        <v>43027</v>
      </c>
      <c r="B805" s="187">
        <v>759</v>
      </c>
      <c r="C805" s="121">
        <f t="shared" si="66"/>
        <v>292</v>
      </c>
      <c r="D805" s="202"/>
      <c r="E805" s="187"/>
      <c r="F805" s="187"/>
      <c r="G805" s="144" t="s">
        <v>343</v>
      </c>
      <c r="H805" s="179">
        <v>62</v>
      </c>
      <c r="I805" s="179">
        <f t="shared" si="65"/>
        <v>16.666666666666668</v>
      </c>
      <c r="J805" s="179">
        <v>60.8</v>
      </c>
      <c r="K805" s="179">
        <f t="shared" si="64"/>
        <v>15.999999999999998</v>
      </c>
      <c r="L805" s="179">
        <v>8.1999999999999993</v>
      </c>
      <c r="M805" s="185">
        <v>7.39</v>
      </c>
      <c r="N805" s="185"/>
      <c r="O805" s="175">
        <v>341.90000000000003</v>
      </c>
      <c r="P805" s="179">
        <v>39.5</v>
      </c>
      <c r="Q805" s="179"/>
      <c r="R805" s="112" t="s">
        <v>463</v>
      </c>
      <c r="S805" s="179"/>
      <c r="T805" s="113" t="s">
        <v>919</v>
      </c>
      <c r="U805" s="179">
        <v>49</v>
      </c>
    </row>
    <row r="806" spans="1:21" x14ac:dyDescent="0.25">
      <c r="A806" s="195">
        <v>43027</v>
      </c>
      <c r="B806" s="187">
        <v>1720</v>
      </c>
      <c r="C806" s="121">
        <f t="shared" si="66"/>
        <v>292</v>
      </c>
      <c r="D806" s="202"/>
      <c r="E806" s="187"/>
      <c r="F806" s="187"/>
      <c r="G806" s="144" t="s">
        <v>343</v>
      </c>
      <c r="H806" s="179">
        <v>66.2</v>
      </c>
      <c r="I806" s="179">
        <f t="shared" si="65"/>
        <v>19</v>
      </c>
      <c r="J806" s="179">
        <v>79.599999999999994</v>
      </c>
      <c r="K806" s="179">
        <f t="shared" si="64"/>
        <v>26.444444444444439</v>
      </c>
      <c r="L806" s="179">
        <v>7.6</v>
      </c>
      <c r="M806" s="185">
        <v>7.59</v>
      </c>
      <c r="N806" s="185"/>
      <c r="O806" s="175">
        <v>365.3</v>
      </c>
      <c r="P806" s="179">
        <v>20</v>
      </c>
      <c r="Q806" s="179"/>
      <c r="R806" s="112" t="s">
        <v>466</v>
      </c>
      <c r="S806" s="179"/>
      <c r="T806" s="113" t="s">
        <v>920</v>
      </c>
      <c r="U806" s="179">
        <v>49</v>
      </c>
    </row>
    <row r="807" spans="1:21" x14ac:dyDescent="0.25">
      <c r="A807" s="195">
        <v>43028</v>
      </c>
      <c r="B807" s="187">
        <v>742</v>
      </c>
      <c r="C807" s="121">
        <f t="shared" si="66"/>
        <v>293</v>
      </c>
      <c r="D807" s="202"/>
      <c r="E807" s="187"/>
      <c r="F807" s="187"/>
      <c r="G807" s="144" t="s">
        <v>343</v>
      </c>
      <c r="H807" s="179">
        <v>59.6</v>
      </c>
      <c r="I807" s="179">
        <f t="shared" si="65"/>
        <v>15.333333333333334</v>
      </c>
      <c r="J807" s="179">
        <v>54.1</v>
      </c>
      <c r="K807" s="179">
        <f t="shared" si="64"/>
        <v>12.277777777777779</v>
      </c>
      <c r="L807" s="179">
        <v>7.7</v>
      </c>
      <c r="M807" s="185">
        <v>7.72</v>
      </c>
      <c r="N807" s="185"/>
      <c r="O807" s="175">
        <v>361.40000000000003</v>
      </c>
      <c r="P807" s="179">
        <v>31.1</v>
      </c>
      <c r="Q807" s="179"/>
      <c r="R807" s="112" t="s">
        <v>69</v>
      </c>
      <c r="S807" s="179"/>
      <c r="T807" s="113" t="s">
        <v>915</v>
      </c>
      <c r="U807" s="179">
        <v>49</v>
      </c>
    </row>
    <row r="808" spans="1:21" x14ac:dyDescent="0.25">
      <c r="A808" s="195">
        <v>43029</v>
      </c>
      <c r="B808" s="187">
        <v>1533</v>
      </c>
      <c r="C808" s="121">
        <f t="shared" si="66"/>
        <v>294</v>
      </c>
      <c r="D808" s="202"/>
      <c r="E808" s="187"/>
      <c r="F808" s="187"/>
      <c r="G808" s="144" t="s">
        <v>343</v>
      </c>
      <c r="H808" s="179">
        <v>65.400000000000006</v>
      </c>
      <c r="I808" s="179">
        <f t="shared" si="65"/>
        <v>18.555555555555557</v>
      </c>
      <c r="J808" s="179">
        <v>76.099999999999994</v>
      </c>
      <c r="K808" s="179">
        <f t="shared" si="64"/>
        <v>24.499999999999996</v>
      </c>
      <c r="L808" s="179">
        <v>10.1</v>
      </c>
      <c r="M808" s="185">
        <v>7.77</v>
      </c>
      <c r="N808" s="185"/>
      <c r="O808" s="175">
        <v>369.2</v>
      </c>
      <c r="P808" s="179">
        <v>16.5</v>
      </c>
      <c r="Q808" s="130"/>
      <c r="R808" s="112" t="s">
        <v>831</v>
      </c>
      <c r="S808" s="130"/>
      <c r="T808" s="113" t="s">
        <v>914</v>
      </c>
      <c r="U808" s="179">
        <v>49</v>
      </c>
    </row>
    <row r="809" spans="1:21" x14ac:dyDescent="0.25">
      <c r="A809" s="195">
        <v>43030</v>
      </c>
      <c r="B809" s="187">
        <v>751</v>
      </c>
      <c r="C809" s="121">
        <f t="shared" si="66"/>
        <v>295</v>
      </c>
      <c r="D809" s="202"/>
      <c r="E809" s="187"/>
      <c r="F809" s="187"/>
      <c r="G809" s="144" t="s">
        <v>343</v>
      </c>
      <c r="H809" s="179">
        <v>55.4</v>
      </c>
      <c r="I809" s="179">
        <f t="shared" si="65"/>
        <v>12.999999999999998</v>
      </c>
      <c r="J809" s="179">
        <v>49.4</v>
      </c>
      <c r="K809" s="179">
        <f t="shared" si="64"/>
        <v>9.6666666666666661</v>
      </c>
      <c r="L809" s="179">
        <v>8.8000000000000007</v>
      </c>
      <c r="M809" s="185">
        <v>7.59</v>
      </c>
      <c r="N809" s="185"/>
      <c r="O809" s="175">
        <v>332.8</v>
      </c>
      <c r="P809" s="179">
        <v>33.299999999999997</v>
      </c>
      <c r="Q809" s="179"/>
      <c r="R809" s="112" t="s">
        <v>115</v>
      </c>
      <c r="S809" s="179"/>
      <c r="T809" s="113" t="s">
        <v>921</v>
      </c>
      <c r="U809" s="179">
        <v>49</v>
      </c>
    </row>
    <row r="810" spans="1:21" x14ac:dyDescent="0.25">
      <c r="A810" s="195">
        <v>43030</v>
      </c>
      <c r="B810" s="187">
        <v>1340</v>
      </c>
      <c r="C810" s="121">
        <f t="shared" si="66"/>
        <v>295</v>
      </c>
      <c r="D810" s="202"/>
      <c r="E810" s="187"/>
      <c r="F810" s="187"/>
      <c r="G810" s="144" t="s">
        <v>343</v>
      </c>
      <c r="H810" s="179">
        <v>69.099999999999994</v>
      </c>
      <c r="I810" s="179">
        <f t="shared" si="65"/>
        <v>20.611111111111107</v>
      </c>
      <c r="J810" s="179">
        <v>84.4</v>
      </c>
      <c r="K810" s="179">
        <f t="shared" si="64"/>
        <v>29.111111111111114</v>
      </c>
      <c r="L810" s="179">
        <v>10</v>
      </c>
      <c r="M810" s="185">
        <v>7.55</v>
      </c>
      <c r="N810" s="185"/>
      <c r="O810" s="175">
        <v>375.7</v>
      </c>
      <c r="P810" s="179">
        <v>11.7</v>
      </c>
      <c r="Q810" s="179"/>
      <c r="R810" s="112" t="s">
        <v>70</v>
      </c>
      <c r="S810" s="179"/>
      <c r="T810" s="113" t="s">
        <v>922</v>
      </c>
      <c r="U810" s="179">
        <v>49</v>
      </c>
    </row>
    <row r="811" spans="1:21" x14ac:dyDescent="0.25">
      <c r="A811" s="195">
        <v>43031</v>
      </c>
      <c r="B811" s="187">
        <v>810</v>
      </c>
      <c r="C811" s="121">
        <f t="shared" si="66"/>
        <v>296</v>
      </c>
      <c r="D811" s="202"/>
      <c r="E811" s="187"/>
      <c r="F811" s="187"/>
      <c r="G811" s="144" t="s">
        <v>343</v>
      </c>
      <c r="H811" s="179">
        <v>56.4</v>
      </c>
      <c r="I811" s="179">
        <f t="shared" si="65"/>
        <v>13.555555555555554</v>
      </c>
      <c r="J811" s="179">
        <v>57.2</v>
      </c>
      <c r="K811" s="179">
        <f t="shared" si="64"/>
        <v>14.000000000000002</v>
      </c>
      <c r="L811" s="179">
        <v>9.1999999999999993</v>
      </c>
      <c r="M811" s="185">
        <v>8.0399999999999991</v>
      </c>
      <c r="N811" s="185"/>
      <c r="O811" s="175">
        <v>390</v>
      </c>
      <c r="P811" s="179">
        <v>31.6</v>
      </c>
      <c r="Q811" s="179"/>
      <c r="R811" s="112" t="s">
        <v>923</v>
      </c>
      <c r="S811" s="179"/>
      <c r="T811" s="113" t="s">
        <v>924</v>
      </c>
      <c r="U811" s="179">
        <v>49</v>
      </c>
    </row>
    <row r="812" spans="1:21" x14ac:dyDescent="0.25">
      <c r="A812" s="195">
        <v>43031</v>
      </c>
      <c r="B812" s="187">
        <v>1413</v>
      </c>
      <c r="C812" s="121">
        <f t="shared" si="66"/>
        <v>296</v>
      </c>
      <c r="D812" s="202"/>
      <c r="E812" s="187"/>
      <c r="F812" s="187"/>
      <c r="G812" s="144" t="s">
        <v>343</v>
      </c>
      <c r="H812" s="179">
        <v>69.400000000000006</v>
      </c>
      <c r="I812" s="179">
        <f t="shared" si="65"/>
        <v>20.777777777777782</v>
      </c>
      <c r="J812" s="179">
        <v>91</v>
      </c>
      <c r="K812" s="179">
        <f t="shared" si="64"/>
        <v>32.777777777777779</v>
      </c>
      <c r="L812" s="179">
        <v>7.7</v>
      </c>
      <c r="M812" s="185">
        <v>7.38</v>
      </c>
      <c r="N812" s="185"/>
      <c r="O812" s="175">
        <v>373.1</v>
      </c>
      <c r="P812" s="179">
        <v>15.6</v>
      </c>
      <c r="Q812" s="179"/>
      <c r="R812" s="112" t="s">
        <v>144</v>
      </c>
      <c r="S812" s="179"/>
      <c r="T812" s="113" t="s">
        <v>925</v>
      </c>
      <c r="U812" s="179">
        <v>49</v>
      </c>
    </row>
    <row r="813" spans="1:21" x14ac:dyDescent="0.25">
      <c r="A813" s="195">
        <v>43032</v>
      </c>
      <c r="B813" s="187">
        <v>1420</v>
      </c>
      <c r="C813" s="121">
        <f t="shared" si="66"/>
        <v>297</v>
      </c>
      <c r="D813" s="202"/>
      <c r="E813" s="187"/>
      <c r="F813" s="187"/>
      <c r="G813" s="144" t="s">
        <v>343</v>
      </c>
      <c r="H813" s="179">
        <v>70.099999999999994</v>
      </c>
      <c r="I813" s="179">
        <f t="shared" si="65"/>
        <v>21.166666666666664</v>
      </c>
      <c r="J813" s="179">
        <v>86.9</v>
      </c>
      <c r="K813" s="179">
        <f t="shared" si="64"/>
        <v>30.500000000000004</v>
      </c>
      <c r="L813" s="179">
        <v>10.5</v>
      </c>
      <c r="M813" s="185">
        <v>7.99</v>
      </c>
      <c r="N813" s="185"/>
      <c r="O813" s="175">
        <v>369.2</v>
      </c>
      <c r="P813" s="179">
        <v>14.1</v>
      </c>
      <c r="Q813" s="179"/>
      <c r="R813" s="112" t="s">
        <v>70</v>
      </c>
      <c r="S813" s="179"/>
      <c r="T813" s="113" t="s">
        <v>926</v>
      </c>
      <c r="U813" s="179">
        <v>49</v>
      </c>
    </row>
    <row r="814" spans="1:21" x14ac:dyDescent="0.25">
      <c r="A814" s="195">
        <v>43033</v>
      </c>
      <c r="B814" s="187">
        <v>1537</v>
      </c>
      <c r="C814" s="121">
        <f t="shared" si="66"/>
        <v>298</v>
      </c>
      <c r="D814" s="202"/>
      <c r="E814" s="187"/>
      <c r="F814" s="187"/>
      <c r="G814" s="144" t="s">
        <v>343</v>
      </c>
      <c r="H814" s="179">
        <v>67.3</v>
      </c>
      <c r="I814" s="179">
        <f t="shared" si="65"/>
        <v>19.611111111111111</v>
      </c>
      <c r="J814" s="179">
        <v>83</v>
      </c>
      <c r="K814" s="179">
        <f t="shared" si="64"/>
        <v>28.333333333333332</v>
      </c>
      <c r="L814" s="179">
        <v>8.6999999999999993</v>
      </c>
      <c r="M814" s="185">
        <v>8.1999999999999993</v>
      </c>
      <c r="N814" s="185"/>
      <c r="O814" s="175">
        <v>371.8</v>
      </c>
      <c r="P814" s="179">
        <v>19.8</v>
      </c>
      <c r="Q814" s="179"/>
      <c r="R814" s="112" t="s">
        <v>70</v>
      </c>
      <c r="S814" s="179"/>
      <c r="T814" s="113" t="s">
        <v>927</v>
      </c>
      <c r="U814" s="179">
        <v>49</v>
      </c>
    </row>
    <row r="815" spans="1:21" s="67" customFormat="1" x14ac:dyDescent="0.25">
      <c r="A815" s="69">
        <v>43034</v>
      </c>
      <c r="B815" s="112">
        <v>823</v>
      </c>
      <c r="C815" s="121">
        <f t="shared" si="66"/>
        <v>299</v>
      </c>
      <c r="D815" s="11"/>
      <c r="G815" s="144" t="s">
        <v>343</v>
      </c>
      <c r="H815" s="130">
        <v>58</v>
      </c>
      <c r="I815" s="130">
        <f t="shared" si="65"/>
        <v>14.444444444444445</v>
      </c>
      <c r="J815" s="130">
        <v>55.5</v>
      </c>
      <c r="K815" s="130">
        <f t="shared" si="64"/>
        <v>13.055555555555555</v>
      </c>
      <c r="L815" s="130">
        <v>8.9</v>
      </c>
      <c r="M815" s="131">
        <v>8.2799999999999994</v>
      </c>
      <c r="N815" s="236"/>
      <c r="O815" s="175">
        <v>367.90000000000003</v>
      </c>
      <c r="P815" s="130">
        <v>28.9</v>
      </c>
      <c r="R815" s="112" t="s">
        <v>104</v>
      </c>
      <c r="T815" s="113" t="s">
        <v>920</v>
      </c>
      <c r="U815" s="179">
        <v>49</v>
      </c>
    </row>
    <row r="816" spans="1:21" x14ac:dyDescent="0.25">
      <c r="A816" s="195">
        <v>43034</v>
      </c>
      <c r="B816" s="187">
        <v>1239</v>
      </c>
      <c r="C816" s="121">
        <f t="shared" si="66"/>
        <v>299</v>
      </c>
      <c r="D816" s="202"/>
      <c r="E816" s="187"/>
      <c r="F816" s="187"/>
      <c r="G816" s="144" t="s">
        <v>343</v>
      </c>
      <c r="H816" s="179">
        <v>66.400000000000006</v>
      </c>
      <c r="I816" s="179">
        <f t="shared" si="65"/>
        <v>19.111111111111114</v>
      </c>
      <c r="J816" s="179">
        <v>80.2</v>
      </c>
      <c r="K816" s="179">
        <f t="shared" si="64"/>
        <v>26.777777777777779</v>
      </c>
      <c r="L816" s="179">
        <v>9.6</v>
      </c>
      <c r="M816" s="185">
        <v>7.72</v>
      </c>
      <c r="N816" s="185"/>
      <c r="O816" s="175">
        <v>369.2</v>
      </c>
      <c r="P816" s="179">
        <v>15.6</v>
      </c>
      <c r="Q816" s="179"/>
      <c r="R816" s="112" t="s">
        <v>70</v>
      </c>
      <c r="S816" s="179"/>
      <c r="T816" s="113" t="s">
        <v>931</v>
      </c>
      <c r="U816" s="179">
        <v>49</v>
      </c>
    </row>
    <row r="817" spans="1:21" x14ac:dyDescent="0.25">
      <c r="A817" s="195">
        <v>43034</v>
      </c>
      <c r="B817" s="187">
        <v>1249</v>
      </c>
      <c r="C817" s="121">
        <f t="shared" si="66"/>
        <v>299</v>
      </c>
      <c r="D817" s="202"/>
      <c r="E817" s="187"/>
      <c r="F817" s="187"/>
      <c r="G817" s="144" t="s">
        <v>928</v>
      </c>
      <c r="H817" s="179">
        <v>65.3</v>
      </c>
      <c r="I817" s="179">
        <f t="shared" si="65"/>
        <v>18.499999999999996</v>
      </c>
      <c r="J817" s="179">
        <v>80.400000000000006</v>
      </c>
      <c r="K817" s="179">
        <f t="shared" si="64"/>
        <v>26.888888888888893</v>
      </c>
      <c r="L817" s="179">
        <v>11.2</v>
      </c>
      <c r="M817" s="185">
        <v>7.81</v>
      </c>
      <c r="N817" s="185"/>
      <c r="O817" s="175">
        <v>357.5</v>
      </c>
      <c r="P817" s="179">
        <v>24.3</v>
      </c>
      <c r="Q817" s="179"/>
      <c r="R817" s="112" t="s">
        <v>70</v>
      </c>
      <c r="S817" s="179"/>
      <c r="T817" s="113" t="s">
        <v>916</v>
      </c>
      <c r="U817" s="179">
        <v>49</v>
      </c>
    </row>
    <row r="818" spans="1:21" x14ac:dyDescent="0.25">
      <c r="A818" s="195">
        <v>43034</v>
      </c>
      <c r="B818" s="187">
        <v>1300</v>
      </c>
      <c r="C818" s="121">
        <f t="shared" si="66"/>
        <v>299</v>
      </c>
      <c r="D818" s="202"/>
      <c r="E818" s="187"/>
      <c r="F818" s="187"/>
      <c r="G818" s="144" t="s">
        <v>929</v>
      </c>
      <c r="H818" s="179">
        <v>64.900000000000006</v>
      </c>
      <c r="I818" s="179">
        <f t="shared" si="65"/>
        <v>18.277777777777782</v>
      </c>
      <c r="J818" s="179">
        <v>80.599999999999994</v>
      </c>
      <c r="K818" s="179">
        <f t="shared" si="64"/>
        <v>26.999999999999996</v>
      </c>
      <c r="L818" s="179">
        <v>10.5</v>
      </c>
      <c r="M818" s="185">
        <v>7.68</v>
      </c>
      <c r="N818" s="185"/>
      <c r="O818" s="175">
        <v>364</v>
      </c>
      <c r="P818" s="179">
        <v>23.4</v>
      </c>
      <c r="Q818" s="179"/>
      <c r="R818" s="112" t="s">
        <v>70</v>
      </c>
      <c r="S818" s="179"/>
      <c r="T818" s="113" t="s">
        <v>930</v>
      </c>
      <c r="U818" s="179">
        <v>49</v>
      </c>
    </row>
    <row r="819" spans="1:21" x14ac:dyDescent="0.25">
      <c r="A819" s="195">
        <v>43037</v>
      </c>
      <c r="B819" s="187">
        <v>1232</v>
      </c>
      <c r="C819" s="121">
        <f t="shared" si="66"/>
        <v>302</v>
      </c>
      <c r="D819" s="202"/>
      <c r="E819" s="187"/>
      <c r="F819" s="187"/>
      <c r="G819" s="144" t="s">
        <v>343</v>
      </c>
      <c r="H819" s="179">
        <v>66</v>
      </c>
      <c r="I819" s="179">
        <f t="shared" si="65"/>
        <v>18.888888888888889</v>
      </c>
      <c r="J819" s="179">
        <v>77.900000000000006</v>
      </c>
      <c r="K819" s="179">
        <f t="shared" si="64"/>
        <v>25.500000000000004</v>
      </c>
      <c r="L819" s="179">
        <v>12.3</v>
      </c>
      <c r="M819" s="185">
        <v>8.08</v>
      </c>
      <c r="N819" s="185"/>
      <c r="O819" s="175">
        <v>365.3</v>
      </c>
      <c r="P819" s="179">
        <v>13.4</v>
      </c>
      <c r="Q819" s="179"/>
      <c r="R819" s="112" t="s">
        <v>70</v>
      </c>
      <c r="S819" s="179"/>
      <c r="T819" s="113" t="s">
        <v>893</v>
      </c>
      <c r="U819" s="179">
        <v>49</v>
      </c>
    </row>
    <row r="820" spans="1:21" x14ac:dyDescent="0.25">
      <c r="A820" s="195">
        <v>43037</v>
      </c>
      <c r="B820" s="187">
        <v>1244</v>
      </c>
      <c r="C820" s="121">
        <f t="shared" si="66"/>
        <v>302</v>
      </c>
      <c r="D820" s="202"/>
      <c r="E820" s="187"/>
      <c r="F820" s="187"/>
      <c r="G820" s="144" t="s">
        <v>928</v>
      </c>
      <c r="H820" s="179">
        <v>64.2</v>
      </c>
      <c r="I820" s="179">
        <f t="shared" si="65"/>
        <v>17.888888888888889</v>
      </c>
      <c r="J820" s="179">
        <v>78.7</v>
      </c>
      <c r="K820" s="179">
        <f t="shared" si="64"/>
        <v>25.944444444444446</v>
      </c>
      <c r="L820" s="179">
        <v>10.6</v>
      </c>
      <c r="M820" s="185">
        <v>7.96</v>
      </c>
      <c r="N820" s="185"/>
      <c r="O820" s="175">
        <v>358.8</v>
      </c>
      <c r="P820" s="179">
        <v>28.6</v>
      </c>
      <c r="Q820" s="179"/>
      <c r="R820" s="112" t="s">
        <v>70</v>
      </c>
      <c r="S820" s="179"/>
      <c r="T820" s="113" t="s">
        <v>881</v>
      </c>
      <c r="U820" s="179">
        <v>49</v>
      </c>
    </row>
    <row r="821" spans="1:21" x14ac:dyDescent="0.25">
      <c r="A821" s="195">
        <v>43037</v>
      </c>
      <c r="B821" s="187">
        <v>1254</v>
      </c>
      <c r="C821" s="121">
        <f t="shared" si="66"/>
        <v>302</v>
      </c>
      <c r="D821" s="202"/>
      <c r="E821" s="187"/>
      <c r="F821" s="187"/>
      <c r="G821" s="144" t="s">
        <v>929</v>
      </c>
      <c r="H821" s="179">
        <v>64.5</v>
      </c>
      <c r="I821" s="179">
        <f t="shared" si="65"/>
        <v>18.055555555555554</v>
      </c>
      <c r="J821" s="179">
        <v>79.3</v>
      </c>
      <c r="K821" s="179">
        <f t="shared" si="64"/>
        <v>26.277777777777775</v>
      </c>
      <c r="L821" s="179">
        <v>10.7</v>
      </c>
      <c r="M821" s="185">
        <v>7.75</v>
      </c>
      <c r="N821" s="185"/>
      <c r="O821" s="175">
        <v>370.5</v>
      </c>
      <c r="P821" s="179">
        <v>20.6</v>
      </c>
      <c r="Q821" s="179"/>
      <c r="R821" s="112" t="s">
        <v>70</v>
      </c>
      <c r="S821" s="179"/>
      <c r="T821" s="113" t="s">
        <v>873</v>
      </c>
      <c r="U821" s="179">
        <v>49</v>
      </c>
    </row>
    <row r="822" spans="1:21" x14ac:dyDescent="0.25">
      <c r="A822" s="195">
        <v>43037</v>
      </c>
      <c r="B822" s="187">
        <v>1420</v>
      </c>
      <c r="C822" s="121">
        <f t="shared" si="66"/>
        <v>302</v>
      </c>
      <c r="D822" s="226" t="s">
        <v>932</v>
      </c>
      <c r="E822" s="187">
        <v>1620</v>
      </c>
      <c r="F822" s="187">
        <v>1620</v>
      </c>
      <c r="G822" s="144" t="s">
        <v>274</v>
      </c>
      <c r="H822" s="179">
        <v>65.7</v>
      </c>
      <c r="I822" s="179">
        <f t="shared" si="65"/>
        <v>18.722222222222225</v>
      </c>
      <c r="J822" s="179">
        <v>81.400000000000006</v>
      </c>
      <c r="K822" s="179">
        <f t="shared" si="64"/>
        <v>27.444444444444446</v>
      </c>
      <c r="L822" s="179">
        <v>12.9</v>
      </c>
      <c r="M822" s="185">
        <v>7.61</v>
      </c>
      <c r="N822" s="185"/>
      <c r="O822" s="175">
        <v>419.90000000000003</v>
      </c>
      <c r="P822" s="179">
        <v>17.8</v>
      </c>
      <c r="Q822" s="179">
        <v>160.69999999999999</v>
      </c>
      <c r="R822" s="112" t="s">
        <v>70</v>
      </c>
      <c r="S822" s="179"/>
      <c r="T822" s="113" t="s">
        <v>915</v>
      </c>
      <c r="U822" s="179">
        <v>49</v>
      </c>
    </row>
    <row r="823" spans="1:21" x14ac:dyDescent="0.25">
      <c r="A823" s="195">
        <v>43037</v>
      </c>
      <c r="B823" s="187">
        <v>1438</v>
      </c>
      <c r="C823" s="121">
        <f t="shared" si="66"/>
        <v>302</v>
      </c>
      <c r="D823" s="226" t="s">
        <v>933</v>
      </c>
      <c r="E823" s="187">
        <v>1620</v>
      </c>
      <c r="F823" s="187">
        <v>1620</v>
      </c>
      <c r="G823" s="144" t="s">
        <v>494</v>
      </c>
      <c r="H823" s="179">
        <v>65.2</v>
      </c>
      <c r="I823" s="179">
        <f t="shared" si="65"/>
        <v>18.444444444444446</v>
      </c>
      <c r="J823" s="179">
        <v>81.2</v>
      </c>
      <c r="K823" s="179">
        <f t="shared" si="64"/>
        <v>27.333333333333336</v>
      </c>
      <c r="L823" s="179">
        <v>11.2</v>
      </c>
      <c r="M823" s="185">
        <v>7.42</v>
      </c>
      <c r="N823" s="185"/>
      <c r="O823" s="175">
        <v>413.40000000000003</v>
      </c>
      <c r="P823" s="179">
        <v>16</v>
      </c>
      <c r="Q823" s="179">
        <v>124.6</v>
      </c>
      <c r="R823" s="112" t="s">
        <v>70</v>
      </c>
      <c r="S823" s="179"/>
      <c r="T823" s="113" t="s">
        <v>879</v>
      </c>
      <c r="U823" s="179">
        <v>49</v>
      </c>
    </row>
    <row r="824" spans="1:21" x14ac:dyDescent="0.25">
      <c r="A824" s="195">
        <v>43037</v>
      </c>
      <c r="B824" s="187">
        <v>1447</v>
      </c>
      <c r="C824" s="121">
        <f t="shared" si="66"/>
        <v>302</v>
      </c>
      <c r="D824" s="226" t="s">
        <v>934</v>
      </c>
      <c r="E824" s="187">
        <v>1620</v>
      </c>
      <c r="F824" s="187">
        <v>1620</v>
      </c>
      <c r="G824" s="144" t="s">
        <v>284</v>
      </c>
      <c r="H824" s="179">
        <v>65.2</v>
      </c>
      <c r="I824" s="179">
        <f t="shared" si="65"/>
        <v>18.444444444444446</v>
      </c>
      <c r="J824" s="179">
        <v>81.2</v>
      </c>
      <c r="K824" s="179">
        <f t="shared" si="64"/>
        <v>27.333333333333336</v>
      </c>
      <c r="L824" s="179">
        <v>10.8</v>
      </c>
      <c r="M824" s="185">
        <v>7.39</v>
      </c>
      <c r="N824" s="185"/>
      <c r="O824" s="175">
        <v>400.40000000000003</v>
      </c>
      <c r="P824" s="179">
        <v>16.600000000000001</v>
      </c>
      <c r="Q824" s="179">
        <v>111.2</v>
      </c>
      <c r="R824" s="112" t="s">
        <v>70</v>
      </c>
      <c r="S824" s="179"/>
      <c r="T824" s="113" t="s">
        <v>881</v>
      </c>
      <c r="U824" s="179">
        <v>49</v>
      </c>
    </row>
    <row r="825" spans="1:21" x14ac:dyDescent="0.25">
      <c r="A825" s="195">
        <v>43037</v>
      </c>
      <c r="B825" s="187">
        <v>1500</v>
      </c>
      <c r="C825" s="121">
        <f t="shared" si="66"/>
        <v>302</v>
      </c>
      <c r="D825" s="226" t="s">
        <v>935</v>
      </c>
      <c r="E825" s="187">
        <v>1620</v>
      </c>
      <c r="F825" s="187">
        <v>1620</v>
      </c>
      <c r="G825" s="144" t="s">
        <v>285</v>
      </c>
      <c r="H825" s="179">
        <v>66</v>
      </c>
      <c r="I825" s="179"/>
      <c r="J825" s="179">
        <v>81.3</v>
      </c>
      <c r="K825" s="179">
        <f t="shared" si="64"/>
        <v>27.388888888888886</v>
      </c>
      <c r="L825" s="179"/>
      <c r="M825" s="185"/>
      <c r="N825" s="185"/>
      <c r="O825" s="175">
        <v>0</v>
      </c>
      <c r="P825" s="179"/>
      <c r="Q825" s="179">
        <v>101.2</v>
      </c>
      <c r="R825" s="112" t="s">
        <v>70</v>
      </c>
      <c r="S825" s="179"/>
      <c r="T825" s="113" t="s">
        <v>941</v>
      </c>
      <c r="U825" s="179">
        <v>49</v>
      </c>
    </row>
    <row r="826" spans="1:21" x14ac:dyDescent="0.25">
      <c r="A826" s="195">
        <v>43037</v>
      </c>
      <c r="B826" s="187">
        <v>1500</v>
      </c>
      <c r="C826" s="121">
        <f t="shared" si="66"/>
        <v>302</v>
      </c>
      <c r="D826" s="226" t="s">
        <v>936</v>
      </c>
      <c r="E826" s="187">
        <v>1620</v>
      </c>
      <c r="F826" s="187">
        <v>1620</v>
      </c>
      <c r="G826" s="144" t="s">
        <v>285</v>
      </c>
      <c r="H826" s="179">
        <v>66</v>
      </c>
      <c r="I826" s="179"/>
      <c r="J826" s="179">
        <v>81.3</v>
      </c>
      <c r="K826" s="179">
        <f t="shared" si="64"/>
        <v>27.388888888888886</v>
      </c>
      <c r="L826" s="179">
        <v>10.7</v>
      </c>
      <c r="M826" s="185">
        <v>7.4</v>
      </c>
      <c r="N826" s="185"/>
      <c r="O826" s="175">
        <v>406.90000000000003</v>
      </c>
      <c r="P826" s="179">
        <v>17.3</v>
      </c>
      <c r="Q826" s="179">
        <v>113.7</v>
      </c>
      <c r="R826" s="112" t="s">
        <v>70</v>
      </c>
      <c r="S826" s="179"/>
      <c r="T826" s="113" t="s">
        <v>940</v>
      </c>
      <c r="U826" s="179">
        <v>49</v>
      </c>
    </row>
    <row r="827" spans="1:21" x14ac:dyDescent="0.25">
      <c r="A827" s="195">
        <v>43037</v>
      </c>
      <c r="B827" s="187">
        <v>1507</v>
      </c>
      <c r="C827" s="121">
        <f t="shared" si="66"/>
        <v>302</v>
      </c>
      <c r="D827" s="202"/>
      <c r="E827" s="187"/>
      <c r="F827" s="187"/>
      <c r="G827" s="144" t="s">
        <v>285</v>
      </c>
      <c r="H827" s="179">
        <v>66</v>
      </c>
      <c r="I827" s="179">
        <f t="shared" ref="I827:I950" si="67">CONVERT(H827,"F","C")</f>
        <v>18.888888888888889</v>
      </c>
      <c r="J827" s="179">
        <v>81.2</v>
      </c>
      <c r="K827" s="179">
        <f t="shared" si="64"/>
        <v>27.333333333333336</v>
      </c>
      <c r="L827" s="179">
        <v>10.7</v>
      </c>
      <c r="M827" s="185">
        <v>7.4</v>
      </c>
      <c r="N827" s="185"/>
      <c r="O827" s="175">
        <v>406.90000000000003</v>
      </c>
      <c r="P827" s="179">
        <v>17.3</v>
      </c>
      <c r="Q827" s="179"/>
      <c r="R827" s="112" t="s">
        <v>70</v>
      </c>
      <c r="S827" s="179"/>
      <c r="T827" s="113" t="s">
        <v>927</v>
      </c>
      <c r="U827" s="179">
        <v>49</v>
      </c>
    </row>
    <row r="828" spans="1:21" x14ac:dyDescent="0.25">
      <c r="A828" s="195">
        <v>43038</v>
      </c>
      <c r="B828" s="187">
        <v>1432</v>
      </c>
      <c r="C828" s="121">
        <f t="shared" si="66"/>
        <v>303</v>
      </c>
      <c r="D828" s="202"/>
      <c r="E828" s="187"/>
      <c r="F828" s="187"/>
      <c r="G828" s="144" t="s">
        <v>343</v>
      </c>
      <c r="H828" s="179">
        <v>63.1</v>
      </c>
      <c r="I828" s="179">
        <f t="shared" si="67"/>
        <v>17.277777777777779</v>
      </c>
      <c r="J828" s="179">
        <v>75.099999999999994</v>
      </c>
      <c r="K828" s="179">
        <f t="shared" si="64"/>
        <v>23.944444444444439</v>
      </c>
      <c r="L828" s="179">
        <v>10.4</v>
      </c>
      <c r="M828" s="185">
        <v>7.71</v>
      </c>
      <c r="N828" s="185"/>
      <c r="O828" s="175">
        <v>360.1</v>
      </c>
      <c r="P828" s="179">
        <v>14.8</v>
      </c>
      <c r="Q828" s="179"/>
      <c r="R828" s="112" t="s">
        <v>429</v>
      </c>
      <c r="S828" s="179"/>
      <c r="T828" s="113" t="s">
        <v>939</v>
      </c>
      <c r="U828" s="179">
        <v>49</v>
      </c>
    </row>
    <row r="829" spans="1:21" x14ac:dyDescent="0.25">
      <c r="A829" s="195">
        <v>43038</v>
      </c>
      <c r="B829" s="187">
        <v>1625</v>
      </c>
      <c r="C829" s="121">
        <f t="shared" si="66"/>
        <v>303</v>
      </c>
      <c r="D829" s="226" t="s">
        <v>942</v>
      </c>
      <c r="E829" s="187">
        <v>1625</v>
      </c>
      <c r="F829" s="187"/>
      <c r="G829" s="144" t="s">
        <v>343</v>
      </c>
      <c r="H829" s="179">
        <v>62.6</v>
      </c>
      <c r="I829" s="179">
        <f t="shared" si="67"/>
        <v>17</v>
      </c>
      <c r="J829" s="179">
        <v>73.400000000000006</v>
      </c>
      <c r="K829" s="179">
        <f t="shared" si="64"/>
        <v>23.000000000000004</v>
      </c>
      <c r="L829" s="179">
        <v>10.9</v>
      </c>
      <c r="M829" s="185">
        <v>7.72</v>
      </c>
      <c r="N829" s="185"/>
      <c r="O829" s="175">
        <v>348.40000000000003</v>
      </c>
      <c r="P829" s="179">
        <v>12.7</v>
      </c>
      <c r="Q829" s="179">
        <v>26.6</v>
      </c>
      <c r="R829" s="112" t="s">
        <v>429</v>
      </c>
      <c r="S829" s="179"/>
      <c r="T829" s="113" t="s">
        <v>917</v>
      </c>
      <c r="U829" s="179">
        <v>49</v>
      </c>
    </row>
    <row r="830" spans="1:21" x14ac:dyDescent="0.25">
      <c r="A830" s="195">
        <v>43039</v>
      </c>
      <c r="B830" s="187">
        <v>1200</v>
      </c>
      <c r="C830" s="121">
        <f t="shared" si="66"/>
        <v>304</v>
      </c>
      <c r="D830" s="202"/>
      <c r="E830" s="187"/>
      <c r="F830" s="187"/>
      <c r="G830" s="144" t="s">
        <v>343</v>
      </c>
      <c r="H830" s="179">
        <v>62</v>
      </c>
      <c r="I830" s="179">
        <f t="shared" si="67"/>
        <v>16.666666666666668</v>
      </c>
      <c r="J830" s="179">
        <v>72.099999999999994</v>
      </c>
      <c r="K830" s="179">
        <f t="shared" si="64"/>
        <v>22.277777777777775</v>
      </c>
      <c r="L830" s="179">
        <v>10.9</v>
      </c>
      <c r="M830" s="185">
        <v>7.66</v>
      </c>
      <c r="N830" s="185"/>
      <c r="O830" s="175">
        <v>360.1</v>
      </c>
      <c r="P830" s="179">
        <v>16.2</v>
      </c>
      <c r="Q830" s="179"/>
      <c r="R830" s="112" t="s">
        <v>463</v>
      </c>
      <c r="S830" s="179"/>
      <c r="T830" s="113" t="s">
        <v>931</v>
      </c>
      <c r="U830" s="179">
        <v>49</v>
      </c>
    </row>
    <row r="831" spans="1:21" x14ac:dyDescent="0.25">
      <c r="A831" s="195">
        <v>43040</v>
      </c>
      <c r="B831" s="187">
        <v>947</v>
      </c>
      <c r="C831" s="121">
        <f t="shared" si="66"/>
        <v>305</v>
      </c>
      <c r="D831" s="202"/>
      <c r="E831" s="187"/>
      <c r="F831" s="187"/>
      <c r="G831" s="144" t="s">
        <v>343</v>
      </c>
      <c r="H831" s="179">
        <v>58.7</v>
      </c>
      <c r="I831" s="179">
        <f t="shared" si="67"/>
        <v>14.833333333333334</v>
      </c>
      <c r="J831" s="179">
        <v>64.099999999999994</v>
      </c>
      <c r="K831" s="179">
        <f t="shared" si="64"/>
        <v>17.833333333333329</v>
      </c>
      <c r="L831" s="179">
        <v>12.4</v>
      </c>
      <c r="M831" s="187">
        <v>7.62</v>
      </c>
      <c r="N831" s="187"/>
      <c r="O831" s="175">
        <v>351</v>
      </c>
      <c r="P831" s="179">
        <v>19.8</v>
      </c>
      <c r="Q831" s="179"/>
      <c r="R831" s="112" t="s">
        <v>115</v>
      </c>
      <c r="S831" s="179"/>
      <c r="T831" s="113" t="s">
        <v>884</v>
      </c>
      <c r="U831" s="179">
        <v>49</v>
      </c>
    </row>
    <row r="832" spans="1:21" x14ac:dyDescent="0.25">
      <c r="A832" s="195">
        <v>43040</v>
      </c>
      <c r="B832" s="187">
        <v>1341</v>
      </c>
      <c r="C832" s="121">
        <f t="shared" si="66"/>
        <v>305</v>
      </c>
      <c r="D832" s="202"/>
      <c r="E832" s="187"/>
      <c r="F832" s="187"/>
      <c r="G832" s="144" t="s">
        <v>343</v>
      </c>
      <c r="H832" s="179">
        <v>65</v>
      </c>
      <c r="I832" s="179">
        <f t="shared" si="67"/>
        <v>18.333333333333332</v>
      </c>
      <c r="J832" s="179">
        <v>75.3</v>
      </c>
      <c r="K832" s="179">
        <f t="shared" si="64"/>
        <v>24.055555555555554</v>
      </c>
      <c r="L832" s="179">
        <v>10.5</v>
      </c>
      <c r="M832" s="187">
        <v>7.61</v>
      </c>
      <c r="N832" s="187"/>
      <c r="O832" s="175">
        <v>358.8</v>
      </c>
      <c r="P832" s="179">
        <v>13.3</v>
      </c>
      <c r="Q832" s="179"/>
      <c r="R832" s="112" t="s">
        <v>495</v>
      </c>
      <c r="S832" s="179"/>
      <c r="T832" s="113" t="s">
        <v>925</v>
      </c>
      <c r="U832" s="179">
        <v>49</v>
      </c>
    </row>
    <row r="833" spans="1:21" x14ac:dyDescent="0.25">
      <c r="A833" s="195">
        <v>43044</v>
      </c>
      <c r="B833" s="187">
        <v>1200</v>
      </c>
      <c r="C833" s="121">
        <f t="shared" si="66"/>
        <v>309</v>
      </c>
      <c r="D833" s="202"/>
      <c r="E833" s="187"/>
      <c r="F833" s="187"/>
      <c r="G833" s="144" t="s">
        <v>343</v>
      </c>
      <c r="H833" s="179">
        <v>64</v>
      </c>
      <c r="I833" s="179">
        <f t="shared" si="67"/>
        <v>17.777777777777779</v>
      </c>
      <c r="J833" s="179">
        <v>73</v>
      </c>
      <c r="K833" s="179">
        <f t="shared" si="64"/>
        <v>22.777777777777779</v>
      </c>
      <c r="L833" s="179">
        <v>11.9</v>
      </c>
      <c r="M833" s="187">
        <v>7.93</v>
      </c>
      <c r="N833" s="187"/>
      <c r="O833" s="175">
        <v>366.6</v>
      </c>
      <c r="P833" s="179">
        <v>15.8</v>
      </c>
      <c r="Q833" s="179"/>
      <c r="R833" s="112" t="s">
        <v>831</v>
      </c>
      <c r="S833" s="179"/>
      <c r="T833" s="113" t="s">
        <v>884</v>
      </c>
      <c r="U833" s="179">
        <v>49</v>
      </c>
    </row>
    <row r="834" spans="1:21" x14ac:dyDescent="0.25">
      <c r="A834" s="195">
        <v>43045</v>
      </c>
      <c r="B834" s="187">
        <v>747</v>
      </c>
      <c r="C834" s="121">
        <f t="shared" si="66"/>
        <v>310</v>
      </c>
      <c r="D834" s="202"/>
      <c r="E834" s="187"/>
      <c r="F834" s="187"/>
      <c r="G834" s="144" t="s">
        <v>343</v>
      </c>
      <c r="H834" s="179">
        <v>54.5</v>
      </c>
      <c r="I834" s="179">
        <f t="shared" si="67"/>
        <v>12.5</v>
      </c>
      <c r="J834" s="179">
        <v>45.6</v>
      </c>
      <c r="K834" s="179">
        <f t="shared" si="64"/>
        <v>7.5555555555555562</v>
      </c>
      <c r="L834" s="179">
        <v>9.3000000000000007</v>
      </c>
      <c r="M834" s="187">
        <v>7.83</v>
      </c>
      <c r="N834" s="187"/>
      <c r="O834" s="175">
        <v>345.8</v>
      </c>
      <c r="P834" s="179">
        <v>22.8</v>
      </c>
      <c r="Q834" s="179"/>
      <c r="R834" s="112" t="s">
        <v>943</v>
      </c>
      <c r="S834" s="179"/>
      <c r="T834" s="113" t="s">
        <v>926</v>
      </c>
      <c r="U834" s="179">
        <v>49</v>
      </c>
    </row>
    <row r="835" spans="1:21" s="67" customFormat="1" x14ac:dyDescent="0.25">
      <c r="A835" s="69">
        <v>43045</v>
      </c>
      <c r="B835" s="112">
        <v>1238</v>
      </c>
      <c r="C835" s="121">
        <f t="shared" si="66"/>
        <v>310</v>
      </c>
      <c r="D835" s="11"/>
      <c r="G835" s="144" t="s">
        <v>343</v>
      </c>
      <c r="H835" s="130">
        <v>62.6</v>
      </c>
      <c r="I835" s="130">
        <f t="shared" si="67"/>
        <v>17</v>
      </c>
      <c r="J835" s="130">
        <v>71.3</v>
      </c>
      <c r="K835" s="130">
        <f t="shared" ref="K835:K951" si="68">CONVERT(J835,"F","C")</f>
        <v>21.833333333333332</v>
      </c>
      <c r="L835" s="130">
        <v>9.3000000000000007</v>
      </c>
      <c r="M835" s="131">
        <v>7.6</v>
      </c>
      <c r="N835" s="236"/>
      <c r="O835" s="175">
        <v>365.3</v>
      </c>
      <c r="P835" s="130">
        <v>12.1</v>
      </c>
      <c r="R835" s="112" t="s">
        <v>463</v>
      </c>
      <c r="T835" s="113" t="s">
        <v>917</v>
      </c>
      <c r="U835" s="179">
        <v>49</v>
      </c>
    </row>
    <row r="836" spans="1:21" x14ac:dyDescent="0.25">
      <c r="A836" s="195">
        <v>43046</v>
      </c>
      <c r="B836" s="187">
        <v>758</v>
      </c>
      <c r="C836" s="121">
        <f t="shared" si="66"/>
        <v>311</v>
      </c>
      <c r="D836" s="202"/>
      <c r="E836" s="187"/>
      <c r="F836" s="187"/>
      <c r="G836" s="144" t="s">
        <v>343</v>
      </c>
      <c r="H836" s="179">
        <v>56.8</v>
      </c>
      <c r="I836" s="179">
        <f t="shared" si="67"/>
        <v>13.777777777777775</v>
      </c>
      <c r="J836" s="179">
        <v>51.3</v>
      </c>
      <c r="K836" s="179">
        <f t="shared" si="68"/>
        <v>10.72222222222222</v>
      </c>
      <c r="L836" s="179">
        <v>8.1999999999999993</v>
      </c>
      <c r="M836" s="185">
        <v>8.1</v>
      </c>
      <c r="N836" s="185"/>
      <c r="O836" s="175">
        <v>351</v>
      </c>
      <c r="P836" s="179">
        <v>22.4</v>
      </c>
      <c r="Q836" s="179"/>
      <c r="R836" s="112" t="s">
        <v>190</v>
      </c>
      <c r="S836" s="179"/>
      <c r="T836" s="113" t="s">
        <v>926</v>
      </c>
      <c r="U836" s="179">
        <v>49</v>
      </c>
    </row>
    <row r="837" spans="1:21" x14ac:dyDescent="0.25">
      <c r="A837" s="195">
        <v>43046</v>
      </c>
      <c r="B837" s="187">
        <v>1221</v>
      </c>
      <c r="C837" s="121">
        <f t="shared" si="66"/>
        <v>311</v>
      </c>
      <c r="D837" s="202"/>
      <c r="E837" s="187"/>
      <c r="F837" s="187"/>
      <c r="G837" s="144" t="s">
        <v>343</v>
      </c>
      <c r="H837" s="179">
        <v>61.9</v>
      </c>
      <c r="I837" s="179">
        <f t="shared" si="67"/>
        <v>16.611111111111111</v>
      </c>
      <c r="J837" s="179">
        <v>68.599999999999994</v>
      </c>
      <c r="K837" s="179">
        <f t="shared" si="68"/>
        <v>20.333333333333329</v>
      </c>
      <c r="L837" s="179">
        <v>8.9</v>
      </c>
      <c r="M837" s="185">
        <v>7.6</v>
      </c>
      <c r="N837" s="185"/>
      <c r="O837" s="175">
        <v>362.7</v>
      </c>
      <c r="P837" s="179">
        <v>13.6</v>
      </c>
      <c r="Q837" s="179"/>
      <c r="R837" s="112" t="s">
        <v>190</v>
      </c>
      <c r="S837" s="179"/>
      <c r="T837" s="113" t="s">
        <v>926</v>
      </c>
      <c r="U837" s="179">
        <v>49</v>
      </c>
    </row>
    <row r="838" spans="1:21" x14ac:dyDescent="0.25">
      <c r="A838" s="195">
        <v>43047</v>
      </c>
      <c r="B838" s="187">
        <v>722</v>
      </c>
      <c r="C838" s="121">
        <f t="shared" si="66"/>
        <v>312</v>
      </c>
      <c r="D838" s="202"/>
      <c r="E838" s="187"/>
      <c r="F838" s="187"/>
      <c r="G838" s="144" t="s">
        <v>343</v>
      </c>
      <c r="H838" s="179">
        <v>54.3</v>
      </c>
      <c r="I838" s="179">
        <f t="shared" si="67"/>
        <v>12.388888888888888</v>
      </c>
      <c r="J838" s="179">
        <v>46</v>
      </c>
      <c r="K838" s="179">
        <f t="shared" si="68"/>
        <v>7.7777777777777777</v>
      </c>
      <c r="L838" s="179">
        <v>8.5</v>
      </c>
      <c r="M838" s="185">
        <v>7.98</v>
      </c>
      <c r="N838" s="185"/>
      <c r="O838" s="175">
        <v>344.5</v>
      </c>
      <c r="P838" s="179">
        <v>26.4</v>
      </c>
      <c r="Q838" s="179"/>
      <c r="R838" s="112" t="s">
        <v>110</v>
      </c>
      <c r="S838" s="179"/>
      <c r="T838" s="113" t="s">
        <v>911</v>
      </c>
      <c r="U838" s="179">
        <v>49</v>
      </c>
    </row>
    <row r="839" spans="1:21" x14ac:dyDescent="0.25">
      <c r="A839" s="195">
        <v>43048</v>
      </c>
      <c r="B839" s="187">
        <v>1253</v>
      </c>
      <c r="C839" s="121">
        <f t="shared" si="66"/>
        <v>313</v>
      </c>
      <c r="D839" s="202"/>
      <c r="E839" s="187"/>
      <c r="F839" s="187"/>
      <c r="G839" s="144" t="s">
        <v>343</v>
      </c>
      <c r="H839" s="179">
        <v>63</v>
      </c>
      <c r="I839" s="179">
        <f t="shared" si="67"/>
        <v>17.222222222222221</v>
      </c>
      <c r="J839" s="179">
        <v>74.400000000000006</v>
      </c>
      <c r="K839" s="179">
        <f t="shared" si="68"/>
        <v>23.555555555555557</v>
      </c>
      <c r="L839" s="179">
        <v>9.6</v>
      </c>
      <c r="M839" s="185">
        <v>7.61</v>
      </c>
      <c r="N839" s="185"/>
      <c r="O839" s="175">
        <v>366.6</v>
      </c>
      <c r="P839" s="179">
        <v>13.4</v>
      </c>
      <c r="Q839" s="179"/>
      <c r="R839" s="112" t="s">
        <v>445</v>
      </c>
      <c r="S839" s="179"/>
      <c r="T839" s="113" t="s">
        <v>887</v>
      </c>
      <c r="U839" s="179">
        <v>49</v>
      </c>
    </row>
    <row r="840" spans="1:21" x14ac:dyDescent="0.25">
      <c r="A840" s="195">
        <v>43049</v>
      </c>
      <c r="B840" s="187">
        <v>735</v>
      </c>
      <c r="C840" s="121">
        <f t="shared" si="66"/>
        <v>314</v>
      </c>
      <c r="D840" s="202"/>
      <c r="E840" s="187"/>
      <c r="F840" s="187"/>
      <c r="G840" s="144" t="s">
        <v>343</v>
      </c>
      <c r="H840" s="179">
        <v>54</v>
      </c>
      <c r="I840" s="179">
        <f t="shared" si="67"/>
        <v>12.222222222222221</v>
      </c>
      <c r="J840" s="179">
        <v>44</v>
      </c>
      <c r="K840" s="179">
        <f t="shared" si="68"/>
        <v>6.6666666666666661</v>
      </c>
      <c r="L840" s="179">
        <v>8.8000000000000007</v>
      </c>
      <c r="M840" s="185">
        <v>7.78</v>
      </c>
      <c r="N840" s="185"/>
      <c r="O840" s="175">
        <v>344.5</v>
      </c>
      <c r="P840" s="179">
        <v>30.2</v>
      </c>
      <c r="Q840" s="179"/>
      <c r="R840" s="112" t="s">
        <v>401</v>
      </c>
      <c r="S840" s="179"/>
      <c r="T840" s="113" t="s">
        <v>922</v>
      </c>
      <c r="U840" s="179">
        <v>49</v>
      </c>
    </row>
    <row r="841" spans="1:21" s="67" customFormat="1" x14ac:dyDescent="0.25">
      <c r="A841" s="69">
        <v>43049</v>
      </c>
      <c r="B841" s="112">
        <v>1402</v>
      </c>
      <c r="C841" s="121">
        <f t="shared" si="66"/>
        <v>314</v>
      </c>
      <c r="D841" s="11"/>
      <c r="G841" s="144" t="s">
        <v>343</v>
      </c>
      <c r="H841" s="130">
        <v>61.7</v>
      </c>
      <c r="I841" s="130">
        <f t="shared" si="67"/>
        <v>16.5</v>
      </c>
      <c r="J841" s="130">
        <v>71.5</v>
      </c>
      <c r="K841" s="130">
        <f t="shared" si="68"/>
        <v>21.944444444444443</v>
      </c>
      <c r="L841" s="130">
        <v>9.5</v>
      </c>
      <c r="M841" s="72">
        <v>7.61</v>
      </c>
      <c r="N841" s="72"/>
      <c r="O841" s="175">
        <v>360.1</v>
      </c>
      <c r="P841" s="130">
        <v>10.6</v>
      </c>
      <c r="R841" s="112" t="s">
        <v>249</v>
      </c>
      <c r="T841" s="113" t="s">
        <v>911</v>
      </c>
      <c r="U841" s="179">
        <v>49</v>
      </c>
    </row>
    <row r="842" spans="1:21" x14ac:dyDescent="0.25">
      <c r="A842" s="195">
        <v>43050</v>
      </c>
      <c r="B842" s="187">
        <v>1537</v>
      </c>
      <c r="C842" s="121">
        <f t="shared" si="66"/>
        <v>315</v>
      </c>
      <c r="D842" s="202"/>
      <c r="E842" s="187"/>
      <c r="F842" s="187"/>
      <c r="G842" s="144" t="s">
        <v>343</v>
      </c>
      <c r="H842" s="179">
        <v>61.5</v>
      </c>
      <c r="I842" s="179">
        <f t="shared" si="67"/>
        <v>16.388888888888889</v>
      </c>
      <c r="J842" s="179">
        <v>76</v>
      </c>
      <c r="K842" s="179">
        <f t="shared" si="68"/>
        <v>24.444444444444443</v>
      </c>
      <c r="L842" s="179">
        <v>10</v>
      </c>
      <c r="M842" s="185">
        <v>7.62</v>
      </c>
      <c r="N842" s="185"/>
      <c r="O842" s="175">
        <v>367.90000000000003</v>
      </c>
      <c r="P842" s="179">
        <v>8.5399999999999991</v>
      </c>
      <c r="Q842" s="179"/>
      <c r="R842" s="112" t="s">
        <v>445</v>
      </c>
      <c r="S842" s="179"/>
      <c r="T842" s="113" t="s">
        <v>944</v>
      </c>
      <c r="U842" s="179">
        <v>49</v>
      </c>
    </row>
    <row r="843" spans="1:21" x14ac:dyDescent="0.25">
      <c r="A843" s="195">
        <v>43051</v>
      </c>
      <c r="B843" s="187">
        <v>741</v>
      </c>
      <c r="C843" s="121">
        <f t="shared" si="66"/>
        <v>316</v>
      </c>
      <c r="D843" s="202"/>
      <c r="E843" s="187"/>
      <c r="F843" s="187"/>
      <c r="G843" s="144" t="s">
        <v>343</v>
      </c>
      <c r="H843" s="179">
        <v>51.4</v>
      </c>
      <c r="I843" s="179">
        <f t="shared" si="67"/>
        <v>10.777777777777777</v>
      </c>
      <c r="J843" s="179">
        <v>41.5</v>
      </c>
      <c r="K843" s="179">
        <f t="shared" si="68"/>
        <v>5.2777777777777777</v>
      </c>
      <c r="L843" s="179">
        <v>9.9</v>
      </c>
      <c r="M843" s="185">
        <v>7.77</v>
      </c>
      <c r="N843" s="185"/>
      <c r="O843" s="175">
        <v>345.8</v>
      </c>
      <c r="P843" s="179">
        <v>23.5</v>
      </c>
      <c r="Q843" s="179"/>
      <c r="R843" s="112" t="s">
        <v>945</v>
      </c>
      <c r="S843" s="179"/>
      <c r="T843" s="113" t="s">
        <v>946</v>
      </c>
      <c r="U843" s="179">
        <v>49</v>
      </c>
    </row>
    <row r="844" spans="1:21" x14ac:dyDescent="0.25">
      <c r="A844" s="195">
        <v>43053</v>
      </c>
      <c r="B844" s="187">
        <v>1120</v>
      </c>
      <c r="C844" s="121">
        <f t="shared" si="66"/>
        <v>318</v>
      </c>
      <c r="D844" s="202"/>
      <c r="E844" s="187"/>
      <c r="F844" s="187"/>
      <c r="G844" s="144" t="s">
        <v>343</v>
      </c>
      <c r="H844" s="179">
        <v>58.9</v>
      </c>
      <c r="I844" s="179">
        <f t="shared" si="67"/>
        <v>14.944444444444443</v>
      </c>
      <c r="J844" s="179">
        <v>68.5</v>
      </c>
      <c r="K844" s="179">
        <f t="shared" si="68"/>
        <v>20.277777777777779</v>
      </c>
      <c r="L844" s="179">
        <v>9.5</v>
      </c>
      <c r="M844" s="185">
        <v>7.68</v>
      </c>
      <c r="N844" s="185"/>
      <c r="O844" s="175">
        <v>369.2</v>
      </c>
      <c r="P844" s="179">
        <v>12.5</v>
      </c>
      <c r="Q844" s="179"/>
      <c r="R844" s="112" t="s">
        <v>463</v>
      </c>
      <c r="S844" s="179"/>
      <c r="T844" s="113" t="s">
        <v>931</v>
      </c>
      <c r="U844" s="179">
        <v>49</v>
      </c>
    </row>
    <row r="845" spans="1:21" x14ac:dyDescent="0.25">
      <c r="A845" s="195">
        <v>43054</v>
      </c>
      <c r="B845" s="187">
        <v>751</v>
      </c>
      <c r="C845" s="121">
        <f t="shared" si="66"/>
        <v>319</v>
      </c>
      <c r="D845" s="202"/>
      <c r="E845" s="187"/>
      <c r="F845" s="187"/>
      <c r="G845" s="144" t="s">
        <v>343</v>
      </c>
      <c r="H845" s="179">
        <v>50.4</v>
      </c>
      <c r="I845" s="179">
        <f t="shared" si="67"/>
        <v>10.222222222222221</v>
      </c>
      <c r="J845" s="179">
        <v>41.6</v>
      </c>
      <c r="K845" s="179">
        <f t="shared" si="68"/>
        <v>5.3333333333333339</v>
      </c>
      <c r="L845" s="179">
        <v>9.6999999999999993</v>
      </c>
      <c r="M845" s="185">
        <v>7.82</v>
      </c>
      <c r="N845" s="185"/>
      <c r="O845" s="175">
        <v>345.8</v>
      </c>
      <c r="P845" s="179">
        <v>25.6</v>
      </c>
      <c r="Q845" s="179"/>
      <c r="R845" s="112" t="s">
        <v>463</v>
      </c>
      <c r="S845" s="179"/>
      <c r="T845" s="113" t="s">
        <v>920</v>
      </c>
      <c r="U845" s="179">
        <v>49</v>
      </c>
    </row>
    <row r="846" spans="1:21" x14ac:dyDescent="0.25">
      <c r="A846" s="195">
        <v>43054</v>
      </c>
      <c r="B846" s="187">
        <v>1323</v>
      </c>
      <c r="C846" s="121">
        <f t="shared" si="66"/>
        <v>319</v>
      </c>
      <c r="D846" s="202"/>
      <c r="E846" s="187"/>
      <c r="F846" s="187"/>
      <c r="G846" s="144" t="s">
        <v>343</v>
      </c>
      <c r="H846" s="179">
        <v>59.2</v>
      </c>
      <c r="I846" s="179">
        <f t="shared" si="67"/>
        <v>15.111111111111112</v>
      </c>
      <c r="J846" s="179">
        <v>70.3</v>
      </c>
      <c r="K846" s="179">
        <f t="shared" si="68"/>
        <v>21.277777777777775</v>
      </c>
      <c r="L846" s="179">
        <v>10.199999999999999</v>
      </c>
      <c r="M846" s="185">
        <v>7.56</v>
      </c>
      <c r="N846" s="185"/>
      <c r="O846" s="175">
        <v>364</v>
      </c>
      <c r="P846" s="179">
        <v>10.7</v>
      </c>
      <c r="Q846" s="179"/>
      <c r="R846" s="112" t="s">
        <v>463</v>
      </c>
      <c r="S846" s="179"/>
      <c r="T846" s="113" t="s">
        <v>873</v>
      </c>
      <c r="U846" s="179">
        <v>49</v>
      </c>
    </row>
    <row r="847" spans="1:21" s="67" customFormat="1" x14ac:dyDescent="0.25">
      <c r="A847" s="69">
        <v>43055</v>
      </c>
      <c r="B847" s="112">
        <v>1355</v>
      </c>
      <c r="C847" s="121">
        <f t="shared" si="66"/>
        <v>320</v>
      </c>
      <c r="D847" s="11"/>
      <c r="G847" s="144" t="s">
        <v>343</v>
      </c>
      <c r="H847" s="130">
        <v>59.8</v>
      </c>
      <c r="I847" s="130">
        <f t="shared" si="67"/>
        <v>15.444444444444443</v>
      </c>
      <c r="J847" s="130">
        <v>74</v>
      </c>
      <c r="K847" s="130">
        <f t="shared" si="68"/>
        <v>23.333333333333332</v>
      </c>
      <c r="L847" s="130">
        <v>9.8000000000000007</v>
      </c>
      <c r="M847" s="73">
        <v>7.47</v>
      </c>
      <c r="N847" s="73"/>
      <c r="O847" s="175">
        <v>371.8</v>
      </c>
      <c r="P847" s="130">
        <v>9.06</v>
      </c>
      <c r="R847" s="112" t="s">
        <v>947</v>
      </c>
      <c r="T847" s="113" t="s">
        <v>944</v>
      </c>
      <c r="U847" s="179">
        <v>49</v>
      </c>
    </row>
    <row r="848" spans="1:21" x14ac:dyDescent="0.25">
      <c r="A848" s="195">
        <v>43056</v>
      </c>
      <c r="B848" s="187">
        <v>1240</v>
      </c>
      <c r="C848" s="121">
        <f t="shared" si="66"/>
        <v>321</v>
      </c>
      <c r="D848" s="202"/>
      <c r="E848" s="187"/>
      <c r="F848" s="187"/>
      <c r="G848" s="144" t="s">
        <v>343</v>
      </c>
      <c r="H848" s="179">
        <v>57.1</v>
      </c>
      <c r="I848" s="179">
        <f t="shared" si="67"/>
        <v>13.944444444444445</v>
      </c>
      <c r="J848" s="179">
        <v>63.6</v>
      </c>
      <c r="K848" s="179">
        <f t="shared" si="68"/>
        <v>17.555555555555557</v>
      </c>
      <c r="L848" s="179">
        <v>9</v>
      </c>
      <c r="M848" s="185">
        <v>7.41</v>
      </c>
      <c r="N848" s="185"/>
      <c r="O848" s="175">
        <v>367.90000000000003</v>
      </c>
      <c r="P848" s="179">
        <v>10.1</v>
      </c>
      <c r="Q848" s="179"/>
      <c r="R848" s="112" t="s">
        <v>948</v>
      </c>
      <c r="S848" s="179"/>
      <c r="T848" s="113" t="s">
        <v>891</v>
      </c>
      <c r="U848" s="179">
        <v>49</v>
      </c>
    </row>
    <row r="849" spans="1:21" x14ac:dyDescent="0.25">
      <c r="A849" s="195">
        <v>43060</v>
      </c>
      <c r="B849" s="187">
        <v>1338</v>
      </c>
      <c r="C849" s="121">
        <f t="shared" ref="C849:C912" si="69">A849-DATE(YEAR(A849),1,0)</f>
        <v>325</v>
      </c>
      <c r="D849" s="202"/>
      <c r="E849" s="187"/>
      <c r="F849" s="187"/>
      <c r="G849" s="144" t="s">
        <v>343</v>
      </c>
      <c r="H849" s="179">
        <v>58.6</v>
      </c>
      <c r="I849" s="179">
        <f t="shared" si="67"/>
        <v>14.777777777777779</v>
      </c>
      <c r="J849" s="179">
        <v>74</v>
      </c>
      <c r="K849" s="179">
        <f t="shared" si="68"/>
        <v>23.333333333333332</v>
      </c>
      <c r="L849" s="179">
        <v>10.5</v>
      </c>
      <c r="M849" s="185">
        <v>7.76</v>
      </c>
      <c r="N849" s="185"/>
      <c r="O849" s="175">
        <v>380.90000000000003</v>
      </c>
      <c r="P849" s="179">
        <v>8.61</v>
      </c>
      <c r="Q849" s="179"/>
      <c r="R849" s="112" t="s">
        <v>495</v>
      </c>
      <c r="S849" s="179"/>
      <c r="T849" s="113" t="s">
        <v>949</v>
      </c>
      <c r="U849" s="179">
        <v>49</v>
      </c>
    </row>
    <row r="850" spans="1:21" x14ac:dyDescent="0.25">
      <c r="A850" s="195">
        <v>43065</v>
      </c>
      <c r="B850" s="187">
        <v>1425</v>
      </c>
      <c r="C850" s="121">
        <f t="shared" si="69"/>
        <v>330</v>
      </c>
      <c r="D850" s="202"/>
      <c r="E850" s="187"/>
      <c r="G850" s="144" t="s">
        <v>343</v>
      </c>
      <c r="H850" s="179">
        <v>61</v>
      </c>
      <c r="I850" s="179">
        <f t="shared" si="67"/>
        <v>16.111111111111111</v>
      </c>
      <c r="J850" s="179">
        <v>79.599999999999994</v>
      </c>
      <c r="K850" s="179">
        <f t="shared" si="68"/>
        <v>26.444444444444439</v>
      </c>
      <c r="L850" s="179">
        <v>11.7</v>
      </c>
      <c r="M850" s="185">
        <v>8.0399999999999991</v>
      </c>
      <c r="N850" s="185"/>
      <c r="O850" s="175">
        <v>373.1</v>
      </c>
      <c r="P850" s="179">
        <v>9.67</v>
      </c>
      <c r="Q850" s="179"/>
      <c r="R850" s="112" t="s">
        <v>229</v>
      </c>
      <c r="S850" s="179"/>
      <c r="T850" s="113" t="s">
        <v>887</v>
      </c>
      <c r="U850" s="179">
        <v>49</v>
      </c>
    </row>
    <row r="851" spans="1:21" x14ac:dyDescent="0.25">
      <c r="A851" s="195">
        <v>43067</v>
      </c>
      <c r="B851" s="187">
        <v>812</v>
      </c>
      <c r="C851" s="121">
        <f t="shared" si="69"/>
        <v>332</v>
      </c>
      <c r="D851" s="202"/>
      <c r="E851" s="187"/>
      <c r="G851" s="144" t="s">
        <v>343</v>
      </c>
      <c r="H851" s="179">
        <v>49.6</v>
      </c>
      <c r="I851" s="179">
        <f t="shared" si="67"/>
        <v>9.7777777777777786</v>
      </c>
      <c r="J851" s="179">
        <v>43.5</v>
      </c>
      <c r="K851" s="179">
        <f t="shared" si="68"/>
        <v>6.3888888888888884</v>
      </c>
      <c r="L851" s="179">
        <v>12.7</v>
      </c>
      <c r="M851" s="185">
        <v>8.2100000000000009</v>
      </c>
      <c r="N851" s="185"/>
      <c r="O851" s="175">
        <v>362.7</v>
      </c>
      <c r="P851" s="179">
        <v>20.100000000000001</v>
      </c>
      <c r="Q851" s="179"/>
      <c r="R851" s="112" t="s">
        <v>923</v>
      </c>
      <c r="S851" s="179"/>
      <c r="T851" s="113" t="s">
        <v>950</v>
      </c>
      <c r="U851" s="179">
        <v>49</v>
      </c>
    </row>
    <row r="852" spans="1:21" x14ac:dyDescent="0.25">
      <c r="A852" s="195">
        <v>43067</v>
      </c>
      <c r="B852" s="187">
        <v>1351</v>
      </c>
      <c r="C852" s="121">
        <f t="shared" si="69"/>
        <v>332</v>
      </c>
      <c r="D852" s="202"/>
      <c r="E852" s="187"/>
      <c r="G852" s="144" t="s">
        <v>343</v>
      </c>
      <c r="H852" s="179">
        <v>57.1</v>
      </c>
      <c r="I852" s="179">
        <f t="shared" si="67"/>
        <v>13.944444444444445</v>
      </c>
      <c r="J852" s="179">
        <v>69.8</v>
      </c>
      <c r="K852" s="179">
        <f t="shared" si="68"/>
        <v>20.999999999999996</v>
      </c>
      <c r="L852" s="179">
        <v>10</v>
      </c>
      <c r="M852" s="185">
        <v>7.52</v>
      </c>
      <c r="N852" s="185"/>
      <c r="O852" s="175">
        <v>379.6</v>
      </c>
      <c r="P852" s="179">
        <v>12.4</v>
      </c>
      <c r="Q852" s="179"/>
      <c r="R852" s="112" t="s">
        <v>69</v>
      </c>
      <c r="S852" s="179"/>
      <c r="T852" s="113" t="s">
        <v>939</v>
      </c>
      <c r="U852" s="179">
        <v>49</v>
      </c>
    </row>
    <row r="853" spans="1:21" x14ac:dyDescent="0.25">
      <c r="A853" s="195">
        <v>43067</v>
      </c>
      <c r="B853" s="187">
        <v>1630</v>
      </c>
      <c r="C853" s="121">
        <f t="shared" si="69"/>
        <v>332</v>
      </c>
      <c r="D853" s="202"/>
      <c r="E853" s="187"/>
      <c r="G853" s="144" t="s">
        <v>343</v>
      </c>
      <c r="H853" s="179">
        <v>56.6</v>
      </c>
      <c r="I853" s="179">
        <f t="shared" si="67"/>
        <v>13.666666666666668</v>
      </c>
      <c r="J853" s="179">
        <v>66.900000000000006</v>
      </c>
      <c r="K853" s="179">
        <f t="shared" si="68"/>
        <v>19.388888888888893</v>
      </c>
      <c r="L853" s="179">
        <v>11.5</v>
      </c>
      <c r="M853" s="185">
        <v>7.65</v>
      </c>
      <c r="N853" s="185"/>
      <c r="O853" s="175">
        <v>370.5</v>
      </c>
      <c r="P853" s="179">
        <v>8.52</v>
      </c>
      <c r="Q853" s="179"/>
      <c r="R853" s="112" t="s">
        <v>69</v>
      </c>
      <c r="S853" s="179"/>
      <c r="T853" s="113" t="s">
        <v>874</v>
      </c>
      <c r="U853" s="179">
        <v>49</v>
      </c>
    </row>
    <row r="854" spans="1:21" x14ac:dyDescent="0.25">
      <c r="A854" s="195">
        <v>43070</v>
      </c>
      <c r="B854" s="187">
        <v>1425</v>
      </c>
      <c r="C854" s="121">
        <f t="shared" si="69"/>
        <v>335</v>
      </c>
      <c r="D854" s="202"/>
      <c r="E854" s="187"/>
      <c r="G854" s="144" t="s">
        <v>343</v>
      </c>
      <c r="H854" s="179">
        <v>60.1</v>
      </c>
      <c r="I854" s="179">
        <f t="shared" si="67"/>
        <v>15.611111111111111</v>
      </c>
      <c r="J854" s="179">
        <v>72.099999999999994</v>
      </c>
      <c r="K854" s="179">
        <f t="shared" si="68"/>
        <v>22.277777777777775</v>
      </c>
      <c r="L854" s="179">
        <v>9.6</v>
      </c>
      <c r="M854" s="185">
        <v>7.77</v>
      </c>
      <c r="N854" s="185"/>
      <c r="O854" s="175">
        <v>373.1</v>
      </c>
      <c r="P854" s="179">
        <v>10.9</v>
      </c>
      <c r="Q854" s="179"/>
      <c r="R854" s="112" t="s">
        <v>69</v>
      </c>
      <c r="S854" s="179"/>
      <c r="T854" s="113" t="s">
        <v>893</v>
      </c>
      <c r="U854" s="179">
        <v>49</v>
      </c>
    </row>
    <row r="855" spans="1:21" x14ac:dyDescent="0.25">
      <c r="A855" s="195">
        <v>43071</v>
      </c>
      <c r="B855" s="187">
        <v>1441</v>
      </c>
      <c r="C855" s="121">
        <f t="shared" si="69"/>
        <v>336</v>
      </c>
      <c r="D855" s="202"/>
      <c r="E855" s="187"/>
      <c r="G855" s="144" t="s">
        <v>343</v>
      </c>
      <c r="H855" s="179">
        <v>58.1</v>
      </c>
      <c r="I855" s="179">
        <f t="shared" si="67"/>
        <v>14.5</v>
      </c>
      <c r="J855" s="179">
        <v>65.5</v>
      </c>
      <c r="K855" s="179">
        <f t="shared" si="68"/>
        <v>18.611111111111111</v>
      </c>
      <c r="L855" s="179">
        <v>9.8000000000000007</v>
      </c>
      <c r="M855" s="185">
        <v>7.41</v>
      </c>
      <c r="N855" s="185"/>
      <c r="O855" s="175">
        <v>377</v>
      </c>
      <c r="P855" s="179">
        <v>7.63</v>
      </c>
      <c r="Q855" s="179"/>
      <c r="R855" s="112" t="s">
        <v>495</v>
      </c>
      <c r="S855" s="179"/>
      <c r="T855" s="113" t="s">
        <v>873</v>
      </c>
      <c r="U855" s="179">
        <v>49</v>
      </c>
    </row>
    <row r="856" spans="1:21" x14ac:dyDescent="0.25">
      <c r="A856" s="195">
        <v>43072</v>
      </c>
      <c r="B856" s="187">
        <v>1205</v>
      </c>
      <c r="C856" s="121">
        <f t="shared" si="69"/>
        <v>337</v>
      </c>
      <c r="D856" s="202"/>
      <c r="E856" s="187"/>
      <c r="G856" s="144" t="s">
        <v>343</v>
      </c>
      <c r="H856" s="179">
        <v>57.3</v>
      </c>
      <c r="I856" s="179">
        <f t="shared" si="67"/>
        <v>14.055555555555554</v>
      </c>
      <c r="J856" s="179">
        <v>65.5</v>
      </c>
      <c r="K856" s="179">
        <f t="shared" si="68"/>
        <v>18.611111111111111</v>
      </c>
      <c r="L856" s="179">
        <v>9.5</v>
      </c>
      <c r="M856" s="185">
        <v>7.4</v>
      </c>
      <c r="N856" s="185"/>
      <c r="O856" s="175">
        <v>373.1</v>
      </c>
      <c r="P856" s="179">
        <v>9.0500000000000007</v>
      </c>
      <c r="Q856" s="179"/>
      <c r="R856" s="112" t="s">
        <v>107</v>
      </c>
      <c r="S856" s="179"/>
      <c r="T856" s="113" t="s">
        <v>912</v>
      </c>
      <c r="U856" s="179">
        <v>49</v>
      </c>
    </row>
    <row r="857" spans="1:21" x14ac:dyDescent="0.25">
      <c r="A857" s="195">
        <v>43074</v>
      </c>
      <c r="B857" s="187">
        <v>1129</v>
      </c>
      <c r="C857" s="121">
        <f t="shared" si="69"/>
        <v>339</v>
      </c>
      <c r="D857" s="202"/>
      <c r="E857" s="187"/>
      <c r="G857" s="144" t="s">
        <v>343</v>
      </c>
      <c r="H857" s="179">
        <v>52.6</v>
      </c>
      <c r="I857" s="179">
        <f t="shared" si="67"/>
        <v>11.444444444444445</v>
      </c>
      <c r="J857" s="179">
        <v>54</v>
      </c>
      <c r="K857" s="179">
        <f t="shared" si="68"/>
        <v>12.222222222222221</v>
      </c>
      <c r="L857" s="179">
        <v>10.7</v>
      </c>
      <c r="M857" s="185">
        <v>7.63</v>
      </c>
      <c r="N857" s="185"/>
      <c r="O857" s="175">
        <v>366.6</v>
      </c>
      <c r="P857" s="179">
        <v>13.7</v>
      </c>
      <c r="Q857" s="179"/>
      <c r="R857" s="112" t="s">
        <v>401</v>
      </c>
      <c r="S857" s="179"/>
      <c r="T857" s="113" t="s">
        <v>952</v>
      </c>
      <c r="U857" s="179">
        <v>49</v>
      </c>
    </row>
    <row r="858" spans="1:21" x14ac:dyDescent="0.25">
      <c r="A858" s="195">
        <v>43077</v>
      </c>
      <c r="B858" s="187">
        <v>1200</v>
      </c>
      <c r="C858" s="121">
        <f t="shared" si="69"/>
        <v>342</v>
      </c>
      <c r="D858" s="202"/>
      <c r="E858" s="187"/>
      <c r="G858" s="144" t="s">
        <v>343</v>
      </c>
      <c r="H858" s="179">
        <v>50.5</v>
      </c>
      <c r="I858" s="179">
        <f t="shared" si="67"/>
        <v>10.277777777777777</v>
      </c>
      <c r="J858" s="179">
        <v>54.4</v>
      </c>
      <c r="K858" s="179">
        <f t="shared" si="68"/>
        <v>12.444444444444443</v>
      </c>
      <c r="L858" s="179">
        <v>11.5</v>
      </c>
      <c r="M858" s="185">
        <v>7.95</v>
      </c>
      <c r="N858" s="185"/>
      <c r="O858" s="175">
        <v>371.8</v>
      </c>
      <c r="P858" s="179">
        <v>8.81</v>
      </c>
      <c r="Q858" s="179"/>
      <c r="R858" s="112" t="s">
        <v>69</v>
      </c>
      <c r="S858" s="179"/>
      <c r="T858" s="113" t="s">
        <v>873</v>
      </c>
      <c r="U858" s="179">
        <v>49</v>
      </c>
    </row>
    <row r="859" spans="1:21" x14ac:dyDescent="0.25">
      <c r="A859" s="195">
        <v>43078</v>
      </c>
      <c r="B859" s="187">
        <v>818</v>
      </c>
      <c r="C859" s="121">
        <f t="shared" si="69"/>
        <v>343</v>
      </c>
      <c r="D859" s="202"/>
      <c r="E859" s="187"/>
      <c r="G859" s="144" t="s">
        <v>343</v>
      </c>
      <c r="H859" s="179">
        <v>42.8</v>
      </c>
      <c r="I859" s="179">
        <f t="shared" si="67"/>
        <v>5.9999999999999982</v>
      </c>
      <c r="J859" s="179">
        <v>34.6</v>
      </c>
      <c r="K859" s="179">
        <f t="shared" si="68"/>
        <v>1.4444444444444453</v>
      </c>
      <c r="L859" s="179">
        <v>12.4</v>
      </c>
      <c r="M859" s="185">
        <v>7.96</v>
      </c>
      <c r="N859" s="185"/>
      <c r="O859" s="175">
        <v>353.6</v>
      </c>
      <c r="P859" s="179">
        <v>11.8</v>
      </c>
      <c r="Q859" s="179"/>
      <c r="R859" s="112" t="s">
        <v>953</v>
      </c>
      <c r="S859" s="179"/>
      <c r="T859" s="113" t="s">
        <v>949</v>
      </c>
      <c r="U859" s="179">
        <v>49</v>
      </c>
    </row>
    <row r="860" spans="1:21" x14ac:dyDescent="0.25">
      <c r="A860" s="195">
        <v>43078</v>
      </c>
      <c r="B860" s="187">
        <v>1310</v>
      </c>
      <c r="C860" s="121">
        <f t="shared" si="69"/>
        <v>343</v>
      </c>
      <c r="D860" s="202"/>
      <c r="E860" s="187"/>
      <c r="G860" s="144" t="s">
        <v>343</v>
      </c>
      <c r="H860" s="179">
        <v>51.2</v>
      </c>
      <c r="I860" s="179">
        <f t="shared" si="67"/>
        <v>10.666666666666668</v>
      </c>
      <c r="J860" s="179">
        <v>66.099999999999994</v>
      </c>
      <c r="K860" s="179">
        <f t="shared" si="68"/>
        <v>18.944444444444439</v>
      </c>
      <c r="L860" s="179">
        <v>12</v>
      </c>
      <c r="M860" s="185">
        <v>7.56</v>
      </c>
      <c r="N860" s="185"/>
      <c r="O860" s="175">
        <v>375.7</v>
      </c>
      <c r="P860" s="179">
        <v>7.18</v>
      </c>
      <c r="Q860" s="179"/>
      <c r="R860" s="112" t="s">
        <v>115</v>
      </c>
      <c r="S860" s="179"/>
      <c r="T860" s="113" t="s">
        <v>931</v>
      </c>
      <c r="U860" s="179">
        <v>49</v>
      </c>
    </row>
    <row r="861" spans="1:21" x14ac:dyDescent="0.25">
      <c r="A861" s="195">
        <v>43079</v>
      </c>
      <c r="B861" s="187">
        <v>1455</v>
      </c>
      <c r="C861" s="121">
        <f t="shared" si="69"/>
        <v>344</v>
      </c>
      <c r="D861" s="202"/>
      <c r="E861" s="187"/>
      <c r="G861" s="144" t="s">
        <v>343</v>
      </c>
      <c r="H861" s="179">
        <v>53.3</v>
      </c>
      <c r="I861" s="179">
        <f t="shared" si="67"/>
        <v>11.833333333333332</v>
      </c>
      <c r="J861" s="179">
        <v>70.900000000000006</v>
      </c>
      <c r="K861" s="179">
        <f t="shared" si="68"/>
        <v>21.611111111111114</v>
      </c>
      <c r="L861" s="179">
        <v>12.1</v>
      </c>
      <c r="M861" s="185">
        <v>7.52</v>
      </c>
      <c r="N861" s="185"/>
      <c r="O861" s="175">
        <v>378.3</v>
      </c>
      <c r="P861" s="179">
        <v>8.91</v>
      </c>
      <c r="Q861" s="179"/>
      <c r="R861" s="112" t="s">
        <v>641</v>
      </c>
      <c r="S861" s="179"/>
      <c r="T861" s="113" t="s">
        <v>944</v>
      </c>
      <c r="U861" s="179">
        <v>49</v>
      </c>
    </row>
    <row r="862" spans="1:21" x14ac:dyDescent="0.25">
      <c r="A862" s="195">
        <v>43081</v>
      </c>
      <c r="B862" s="187">
        <v>1325</v>
      </c>
      <c r="C862" s="121">
        <f t="shared" si="69"/>
        <v>346</v>
      </c>
      <c r="D862" s="202"/>
      <c r="E862" s="187"/>
      <c r="G862" s="144" t="s">
        <v>343</v>
      </c>
      <c r="H862" s="179">
        <v>50.9</v>
      </c>
      <c r="I862" s="179">
        <f t="shared" si="67"/>
        <v>10.499999999999998</v>
      </c>
      <c r="J862" s="130">
        <v>67.7</v>
      </c>
      <c r="K862" s="179">
        <f t="shared" si="68"/>
        <v>19.833333333333336</v>
      </c>
      <c r="L862" s="179">
        <v>12</v>
      </c>
      <c r="M862" s="185">
        <v>7.77</v>
      </c>
      <c r="N862" s="185"/>
      <c r="O862" s="175">
        <v>377</v>
      </c>
      <c r="P862" s="179">
        <v>8.0399999999999991</v>
      </c>
      <c r="Q862" s="179"/>
      <c r="R862" s="112" t="s">
        <v>70</v>
      </c>
      <c r="S862" s="179"/>
      <c r="T862" s="113" t="s">
        <v>959</v>
      </c>
      <c r="U862" s="179">
        <v>49</v>
      </c>
    </row>
    <row r="863" spans="1:21" x14ac:dyDescent="0.25">
      <c r="A863" s="195">
        <v>43082</v>
      </c>
      <c r="B863" s="187">
        <v>1451</v>
      </c>
      <c r="C863" s="121">
        <f t="shared" si="69"/>
        <v>347</v>
      </c>
      <c r="D863" s="202"/>
      <c r="E863" s="187"/>
      <c r="G863" s="144" t="s">
        <v>343</v>
      </c>
      <c r="H863" s="179">
        <v>50.9</v>
      </c>
      <c r="I863" s="179">
        <f t="shared" si="67"/>
        <v>10.499999999999998</v>
      </c>
      <c r="J863" s="179">
        <v>67.2</v>
      </c>
      <c r="K863" s="179">
        <f t="shared" si="68"/>
        <v>19.555555555555557</v>
      </c>
      <c r="L863" s="179">
        <v>12.3</v>
      </c>
      <c r="M863" s="185">
        <v>7.76</v>
      </c>
      <c r="N863" s="185"/>
      <c r="O863" s="175">
        <v>382.2</v>
      </c>
      <c r="P863" s="179">
        <v>5.9</v>
      </c>
      <c r="Q863" s="179"/>
      <c r="R863" s="112" t="s">
        <v>69</v>
      </c>
      <c r="S863" s="179"/>
      <c r="T863" s="113" t="s">
        <v>960</v>
      </c>
    </row>
    <row r="864" spans="1:21" x14ac:dyDescent="0.25">
      <c r="A864" s="195">
        <v>43084</v>
      </c>
      <c r="B864" s="187">
        <v>1241</v>
      </c>
      <c r="C864" s="121">
        <f t="shared" si="69"/>
        <v>349</v>
      </c>
      <c r="D864" s="202"/>
      <c r="E864" s="187"/>
      <c r="G864" s="144" t="s">
        <v>343</v>
      </c>
      <c r="H864" s="179">
        <v>49.7</v>
      </c>
      <c r="I864" s="179">
        <f t="shared" si="67"/>
        <v>9.8333333333333339</v>
      </c>
      <c r="J864" s="179">
        <v>60.3</v>
      </c>
      <c r="K864" s="179">
        <f t="shared" si="68"/>
        <v>15.72222222222222</v>
      </c>
      <c r="L864" s="179">
        <v>12.2</v>
      </c>
      <c r="M864" s="185">
        <v>8.1</v>
      </c>
      <c r="N864" s="185"/>
      <c r="O864" s="175">
        <v>369.2</v>
      </c>
      <c r="P864" s="179">
        <v>9.2799999999999994</v>
      </c>
      <c r="Q864" s="179"/>
      <c r="R864" s="112" t="s">
        <v>69</v>
      </c>
      <c r="S864" s="179"/>
      <c r="T864" s="113" t="s">
        <v>959</v>
      </c>
    </row>
    <row r="865" spans="1:20" x14ac:dyDescent="0.25">
      <c r="A865" s="195">
        <v>43086</v>
      </c>
      <c r="B865" s="187">
        <v>1004</v>
      </c>
      <c r="C865" s="121">
        <f t="shared" si="69"/>
        <v>351</v>
      </c>
      <c r="D865" s="202"/>
      <c r="E865" s="187"/>
      <c r="G865" s="144" t="s">
        <v>132</v>
      </c>
      <c r="H865" s="179">
        <v>44.6</v>
      </c>
      <c r="I865" s="179">
        <f t="shared" si="67"/>
        <v>7.0000000000000009</v>
      </c>
      <c r="J865" s="179">
        <v>39.799999999999997</v>
      </c>
      <c r="K865" s="179">
        <f t="shared" si="68"/>
        <v>4.3333333333333313</v>
      </c>
      <c r="L865" s="179">
        <v>12.4</v>
      </c>
      <c r="M865" s="185">
        <v>7.46</v>
      </c>
      <c r="N865" s="185"/>
      <c r="O865" s="175">
        <v>377</v>
      </c>
      <c r="P865" s="179">
        <v>7.09</v>
      </c>
      <c r="Q865" s="179"/>
      <c r="R865" s="112" t="s">
        <v>495</v>
      </c>
      <c r="S865" s="179"/>
      <c r="T865" s="113" t="s">
        <v>875</v>
      </c>
    </row>
    <row r="866" spans="1:20" x14ac:dyDescent="0.25">
      <c r="A866" s="195">
        <v>43086</v>
      </c>
      <c r="B866" s="187">
        <v>1014</v>
      </c>
      <c r="C866" s="121">
        <f t="shared" si="69"/>
        <v>351</v>
      </c>
      <c r="D866" s="202"/>
      <c r="E866" s="187"/>
      <c r="G866" s="144" t="s">
        <v>343</v>
      </c>
      <c r="H866" s="179">
        <v>46.7</v>
      </c>
      <c r="I866" s="179">
        <f t="shared" si="67"/>
        <v>8.1666666666666679</v>
      </c>
      <c r="J866" s="179">
        <v>41.9</v>
      </c>
      <c r="K866" s="179">
        <f t="shared" si="68"/>
        <v>5.4999999999999991</v>
      </c>
      <c r="L866" s="179">
        <v>11.5</v>
      </c>
      <c r="M866" s="185">
        <v>7.53</v>
      </c>
      <c r="N866" s="185"/>
      <c r="O866" s="175">
        <v>374.40000000000003</v>
      </c>
      <c r="P866" s="179">
        <v>7.38</v>
      </c>
      <c r="Q866" s="179"/>
      <c r="R866" s="112" t="s">
        <v>495</v>
      </c>
      <c r="S866" s="179"/>
      <c r="T866" s="113" t="s">
        <v>952</v>
      </c>
    </row>
    <row r="867" spans="1:20" x14ac:dyDescent="0.25">
      <c r="A867" s="195">
        <v>43087</v>
      </c>
      <c r="B867" s="187">
        <v>1305</v>
      </c>
      <c r="C867" s="121">
        <f t="shared" si="69"/>
        <v>352</v>
      </c>
      <c r="D867" s="202"/>
      <c r="E867" s="187"/>
      <c r="G867" s="144" t="s">
        <v>343</v>
      </c>
      <c r="H867" s="179">
        <v>49.9</v>
      </c>
      <c r="I867" s="179">
        <f t="shared" si="67"/>
        <v>9.9444444444444429</v>
      </c>
      <c r="J867" s="179">
        <v>58</v>
      </c>
      <c r="K867" s="179">
        <f t="shared" si="68"/>
        <v>14.444444444444445</v>
      </c>
      <c r="L867" s="179">
        <v>11.7</v>
      </c>
      <c r="M867" s="185">
        <v>7.69</v>
      </c>
      <c r="N867" s="185"/>
      <c r="O867" s="175">
        <v>371.8</v>
      </c>
      <c r="P867" s="179">
        <v>7.69</v>
      </c>
      <c r="Q867" s="179"/>
      <c r="R867" s="112" t="s">
        <v>495</v>
      </c>
      <c r="S867" s="179"/>
      <c r="T867" s="113" t="s">
        <v>959</v>
      </c>
    </row>
    <row r="868" spans="1:20" x14ac:dyDescent="0.25">
      <c r="A868" s="195">
        <v>43088</v>
      </c>
      <c r="B868" s="187">
        <v>1415</v>
      </c>
      <c r="C868" s="121">
        <f t="shared" si="69"/>
        <v>353</v>
      </c>
      <c r="D868" s="202"/>
      <c r="E868" s="187"/>
      <c r="G868" s="144" t="s">
        <v>343</v>
      </c>
      <c r="H868" s="179">
        <v>50.3</v>
      </c>
      <c r="I868" s="179">
        <f t="shared" si="67"/>
        <v>10.166666666666664</v>
      </c>
      <c r="J868" s="179">
        <v>58.9</v>
      </c>
      <c r="K868" s="179">
        <f t="shared" si="68"/>
        <v>14.944444444444443</v>
      </c>
      <c r="L868" s="179">
        <v>11.7</v>
      </c>
      <c r="M868" s="185">
        <v>7.32</v>
      </c>
      <c r="N868" s="185"/>
      <c r="O868" s="175">
        <v>378.3</v>
      </c>
      <c r="P868" s="179">
        <v>10</v>
      </c>
      <c r="Q868" s="179"/>
      <c r="R868" s="112" t="s">
        <v>69</v>
      </c>
      <c r="S868" s="179"/>
      <c r="T868" s="113" t="s">
        <v>961</v>
      </c>
    </row>
    <row r="869" spans="1:20" x14ac:dyDescent="0.25">
      <c r="A869" s="195">
        <v>43089</v>
      </c>
      <c r="B869" s="187">
        <v>1206</v>
      </c>
      <c r="C869" s="121">
        <f t="shared" si="69"/>
        <v>354</v>
      </c>
      <c r="D869" s="202"/>
      <c r="E869" s="187"/>
      <c r="G869" s="144" t="s">
        <v>343</v>
      </c>
      <c r="H869" s="179">
        <v>50</v>
      </c>
      <c r="I869" s="179">
        <f t="shared" si="67"/>
        <v>10</v>
      </c>
      <c r="J869" s="179">
        <v>52.7</v>
      </c>
      <c r="K869" s="179">
        <f t="shared" si="68"/>
        <v>11.500000000000002</v>
      </c>
      <c r="L869" s="179">
        <v>11.8</v>
      </c>
      <c r="M869" s="185">
        <v>7.39</v>
      </c>
      <c r="N869" s="185"/>
      <c r="O869" s="175">
        <v>367.90000000000003</v>
      </c>
      <c r="P869" s="179">
        <v>12.6</v>
      </c>
      <c r="Q869" s="179"/>
      <c r="R869" s="112" t="s">
        <v>69</v>
      </c>
      <c r="S869" s="179"/>
      <c r="T869" s="113" t="s">
        <v>916</v>
      </c>
    </row>
    <row r="870" spans="1:20" x14ac:dyDescent="0.25">
      <c r="A870" s="195">
        <v>43091</v>
      </c>
      <c r="B870" s="187">
        <v>1435</v>
      </c>
      <c r="C870" s="121">
        <f t="shared" si="69"/>
        <v>356</v>
      </c>
      <c r="D870" s="202"/>
      <c r="E870" s="187"/>
      <c r="G870" s="144" t="s">
        <v>343</v>
      </c>
      <c r="H870" s="179">
        <v>46.4</v>
      </c>
      <c r="I870" s="179">
        <f t="shared" si="67"/>
        <v>7.9999999999999991</v>
      </c>
      <c r="J870" s="179">
        <v>51.1</v>
      </c>
      <c r="K870" s="179">
        <f t="shared" si="68"/>
        <v>10.611111111111112</v>
      </c>
      <c r="L870" s="179">
        <v>12.3</v>
      </c>
      <c r="M870" s="185">
        <v>7.66</v>
      </c>
      <c r="N870" s="185"/>
      <c r="O870" s="175">
        <v>374.40000000000003</v>
      </c>
      <c r="P870" s="179">
        <v>6.27</v>
      </c>
      <c r="Q870" s="179"/>
      <c r="R870" s="112" t="s">
        <v>69</v>
      </c>
      <c r="S870" s="179"/>
      <c r="T870" s="113" t="s">
        <v>962</v>
      </c>
    </row>
    <row r="871" spans="1:20" x14ac:dyDescent="0.25">
      <c r="A871" s="195">
        <v>43093</v>
      </c>
      <c r="B871" s="187">
        <v>1328</v>
      </c>
      <c r="C871" s="121">
        <f t="shared" si="69"/>
        <v>358</v>
      </c>
      <c r="D871" s="202"/>
      <c r="E871" s="187"/>
      <c r="G871" s="144" t="s">
        <v>343</v>
      </c>
      <c r="H871" s="179">
        <v>49.6</v>
      </c>
      <c r="I871" s="179">
        <f t="shared" si="67"/>
        <v>9.7777777777777786</v>
      </c>
      <c r="J871" s="179">
        <v>61.1</v>
      </c>
      <c r="K871" s="179">
        <f t="shared" si="68"/>
        <v>16.166666666666668</v>
      </c>
      <c r="L871" s="179">
        <v>12.3</v>
      </c>
      <c r="M871" s="185">
        <v>7.32</v>
      </c>
      <c r="N871" s="185"/>
      <c r="O871" s="175">
        <v>377</v>
      </c>
      <c r="P871" s="179">
        <v>7.45</v>
      </c>
      <c r="Q871" s="179"/>
      <c r="R871" s="112" t="s">
        <v>69</v>
      </c>
      <c r="S871" s="179"/>
      <c r="T871" s="113" t="s">
        <v>915</v>
      </c>
    </row>
    <row r="872" spans="1:20" x14ac:dyDescent="0.25">
      <c r="A872" s="195">
        <v>43094</v>
      </c>
      <c r="B872" s="187">
        <v>1521</v>
      </c>
      <c r="C872" s="121">
        <f t="shared" si="69"/>
        <v>359</v>
      </c>
      <c r="D872" s="202"/>
      <c r="E872" s="187"/>
      <c r="G872" s="144" t="s">
        <v>343</v>
      </c>
      <c r="H872" s="179">
        <v>51.4</v>
      </c>
      <c r="I872" s="179">
        <f t="shared" si="67"/>
        <v>10.777777777777777</v>
      </c>
      <c r="J872" s="179">
        <v>64.3</v>
      </c>
      <c r="K872" s="179">
        <f t="shared" si="68"/>
        <v>17.944444444444443</v>
      </c>
      <c r="L872" s="179">
        <v>11.4</v>
      </c>
      <c r="M872" s="185">
        <v>7.72</v>
      </c>
      <c r="N872" s="185"/>
      <c r="O872" s="175">
        <v>351</v>
      </c>
      <c r="P872" s="179">
        <v>6.93</v>
      </c>
      <c r="Q872" s="179"/>
      <c r="R872" s="112" t="s">
        <v>964</v>
      </c>
      <c r="S872" s="179"/>
      <c r="T872" s="113" t="s">
        <v>963</v>
      </c>
    </row>
    <row r="873" spans="1:20" x14ac:dyDescent="0.25">
      <c r="A873" s="195">
        <v>43095</v>
      </c>
      <c r="B873" s="187">
        <v>1246</v>
      </c>
      <c r="C873" s="121">
        <f t="shared" si="69"/>
        <v>360</v>
      </c>
      <c r="D873" s="202"/>
      <c r="E873" s="187"/>
      <c r="G873" s="144" t="s">
        <v>343</v>
      </c>
      <c r="H873" s="179">
        <v>52.1</v>
      </c>
      <c r="I873" s="179">
        <f t="shared" si="67"/>
        <v>11.166666666666668</v>
      </c>
      <c r="J873" s="179">
        <v>62</v>
      </c>
      <c r="K873" s="179">
        <f t="shared" si="68"/>
        <v>16.666666666666668</v>
      </c>
      <c r="L873" s="179">
        <v>10.3</v>
      </c>
      <c r="M873" s="185">
        <v>7.17</v>
      </c>
      <c r="N873" s="185"/>
      <c r="O873" s="175">
        <v>367.90000000000003</v>
      </c>
      <c r="P873" s="179">
        <v>8.7100000000000009</v>
      </c>
      <c r="Q873" s="179"/>
      <c r="R873" s="112" t="s">
        <v>69</v>
      </c>
      <c r="S873" s="179"/>
      <c r="T873" s="113" t="s">
        <v>893</v>
      </c>
    </row>
    <row r="874" spans="1:20" x14ac:dyDescent="0.25">
      <c r="A874" s="195">
        <v>43096</v>
      </c>
      <c r="B874" s="187">
        <v>1217</v>
      </c>
      <c r="C874" s="121">
        <f t="shared" si="69"/>
        <v>361</v>
      </c>
      <c r="D874" s="202"/>
      <c r="E874" s="187"/>
      <c r="G874" s="144" t="s">
        <v>343</v>
      </c>
      <c r="H874" s="179">
        <v>52.2</v>
      </c>
      <c r="I874" s="179">
        <f t="shared" si="67"/>
        <v>11.222222222222223</v>
      </c>
      <c r="J874" s="179">
        <v>61.2</v>
      </c>
      <c r="K874" s="179">
        <f t="shared" si="68"/>
        <v>16.222222222222225</v>
      </c>
      <c r="L874" s="179">
        <v>9.6</v>
      </c>
      <c r="M874" s="185">
        <v>7.28</v>
      </c>
      <c r="N874" s="185"/>
      <c r="O874" s="175">
        <v>373.1</v>
      </c>
      <c r="P874" s="179">
        <v>9.93</v>
      </c>
      <c r="Q874" s="179"/>
      <c r="R874" s="112" t="s">
        <v>115</v>
      </c>
      <c r="S874" s="179"/>
      <c r="T874" s="113" t="s">
        <v>875</v>
      </c>
    </row>
    <row r="875" spans="1:20" x14ac:dyDescent="0.25">
      <c r="A875" s="195">
        <v>43097</v>
      </c>
      <c r="B875" s="187">
        <v>1145</v>
      </c>
      <c r="C875" s="121">
        <f t="shared" si="69"/>
        <v>362</v>
      </c>
      <c r="D875" s="202"/>
      <c r="E875" s="187"/>
      <c r="G875" s="144" t="s">
        <v>343</v>
      </c>
      <c r="H875" s="179">
        <v>49.7</v>
      </c>
      <c r="I875" s="179">
        <f t="shared" si="67"/>
        <v>9.8333333333333339</v>
      </c>
      <c r="J875" s="179">
        <v>54.5</v>
      </c>
      <c r="K875" s="179">
        <f t="shared" si="68"/>
        <v>12.5</v>
      </c>
      <c r="L875" s="179">
        <v>9.6999999999999993</v>
      </c>
      <c r="M875" s="185">
        <v>7.28</v>
      </c>
      <c r="N875" s="185"/>
      <c r="O875" s="175">
        <v>370.5</v>
      </c>
      <c r="P875" s="179">
        <v>11.1</v>
      </c>
      <c r="Q875" s="179"/>
      <c r="R875" s="112" t="s">
        <v>115</v>
      </c>
      <c r="S875" s="179"/>
      <c r="T875" s="113" t="s">
        <v>877</v>
      </c>
    </row>
    <row r="876" spans="1:20" x14ac:dyDescent="0.25">
      <c r="A876" s="195">
        <v>43098</v>
      </c>
      <c r="B876" s="187">
        <v>1556</v>
      </c>
      <c r="C876" s="121">
        <f t="shared" si="69"/>
        <v>363</v>
      </c>
      <c r="D876" s="202"/>
      <c r="E876" s="187"/>
      <c r="G876" s="144" t="s">
        <v>343</v>
      </c>
      <c r="H876" s="179">
        <v>52.1</v>
      </c>
      <c r="I876" s="179">
        <f t="shared" si="67"/>
        <v>11.166666666666668</v>
      </c>
      <c r="J876" s="179">
        <v>67.5</v>
      </c>
      <c r="K876" s="179">
        <f t="shared" si="68"/>
        <v>19.722222222222221</v>
      </c>
      <c r="L876" s="179">
        <v>10.9</v>
      </c>
      <c r="M876" s="185">
        <v>7.06</v>
      </c>
      <c r="N876" s="185"/>
      <c r="O876" s="175">
        <v>384.8</v>
      </c>
      <c r="P876" s="179">
        <v>7.84</v>
      </c>
      <c r="Q876" s="179"/>
      <c r="R876" s="112" t="s">
        <v>115</v>
      </c>
      <c r="S876" s="179"/>
      <c r="T876" s="113" t="s">
        <v>966</v>
      </c>
    </row>
    <row r="877" spans="1:20" x14ac:dyDescent="0.25">
      <c r="A877" s="195">
        <v>43099</v>
      </c>
      <c r="B877" s="187">
        <v>1157</v>
      </c>
      <c r="C877" s="121">
        <f t="shared" si="69"/>
        <v>364</v>
      </c>
      <c r="D877" s="202"/>
      <c r="E877" s="187"/>
      <c r="G877" s="144" t="s">
        <v>343</v>
      </c>
      <c r="H877" s="179">
        <v>51.5</v>
      </c>
      <c r="I877" s="179">
        <f t="shared" si="67"/>
        <v>10.833333333333334</v>
      </c>
      <c r="J877" s="179">
        <v>59.8</v>
      </c>
      <c r="K877" s="179">
        <f t="shared" si="68"/>
        <v>15.444444444444443</v>
      </c>
      <c r="L877" s="179">
        <v>10.3</v>
      </c>
      <c r="M877" s="185">
        <v>7.06</v>
      </c>
      <c r="N877" s="185"/>
      <c r="O877" s="175">
        <v>378.3</v>
      </c>
      <c r="P877" s="179">
        <v>8.5</v>
      </c>
      <c r="Q877" s="179"/>
      <c r="R877" s="112" t="s">
        <v>115</v>
      </c>
      <c r="S877" s="179"/>
      <c r="T877" s="113" t="s">
        <v>966</v>
      </c>
    </row>
    <row r="878" spans="1:20" x14ac:dyDescent="0.25">
      <c r="A878" s="152">
        <v>43100</v>
      </c>
      <c r="B878" s="187">
        <v>1200</v>
      </c>
      <c r="C878" s="121">
        <f t="shared" si="69"/>
        <v>365</v>
      </c>
      <c r="D878" s="202"/>
      <c r="E878" s="187"/>
      <c r="G878" s="144" t="s">
        <v>343</v>
      </c>
      <c r="H878" s="179">
        <v>46.8</v>
      </c>
      <c r="I878" s="179">
        <f t="shared" si="67"/>
        <v>8.2222222222222197</v>
      </c>
      <c r="J878" s="179">
        <v>51.5</v>
      </c>
      <c r="K878" s="179">
        <f t="shared" si="68"/>
        <v>10.833333333333334</v>
      </c>
      <c r="L878" s="179">
        <v>10.8</v>
      </c>
      <c r="M878" s="185">
        <v>7.35</v>
      </c>
      <c r="N878" s="185"/>
      <c r="O878" s="175">
        <v>371.8</v>
      </c>
      <c r="P878" s="179">
        <v>8.85</v>
      </c>
      <c r="Q878" s="179"/>
      <c r="R878" s="112" t="s">
        <v>385</v>
      </c>
      <c r="S878" s="179"/>
      <c r="T878" s="113" t="s">
        <v>967</v>
      </c>
    </row>
    <row r="879" spans="1:20" x14ac:dyDescent="0.25">
      <c r="A879" s="195">
        <v>43101</v>
      </c>
      <c r="B879" s="187">
        <v>906</v>
      </c>
      <c r="C879" s="121">
        <f t="shared" si="69"/>
        <v>1</v>
      </c>
      <c r="D879" s="202"/>
      <c r="E879" s="187"/>
      <c r="G879" s="144" t="s">
        <v>343</v>
      </c>
      <c r="H879" s="179">
        <v>42.1</v>
      </c>
      <c r="I879" s="179">
        <f t="shared" si="67"/>
        <v>5.6111111111111116</v>
      </c>
      <c r="J879" s="179">
        <v>37</v>
      </c>
      <c r="K879" s="179">
        <f t="shared" si="68"/>
        <v>2.7777777777777777</v>
      </c>
      <c r="L879" s="179">
        <v>11.3</v>
      </c>
      <c r="M879" s="185">
        <v>7.6</v>
      </c>
      <c r="N879" s="185"/>
      <c r="O879" s="175">
        <v>353.6</v>
      </c>
      <c r="P879" s="179">
        <v>11.3</v>
      </c>
      <c r="Q879" s="179"/>
      <c r="R879" s="112" t="s">
        <v>115</v>
      </c>
      <c r="S879" s="179"/>
      <c r="T879" s="113" t="s">
        <v>966</v>
      </c>
    </row>
    <row r="880" spans="1:20" x14ac:dyDescent="0.25">
      <c r="A880" s="195">
        <v>43101</v>
      </c>
      <c r="B880" s="187">
        <v>1320</v>
      </c>
      <c r="C880" s="121">
        <f t="shared" si="69"/>
        <v>1</v>
      </c>
      <c r="D880" s="202"/>
      <c r="E880" s="187"/>
      <c r="G880" s="144" t="s">
        <v>343</v>
      </c>
      <c r="H880" s="179">
        <v>49.3</v>
      </c>
      <c r="I880" s="179">
        <f t="shared" si="67"/>
        <v>9.6111111111111089</v>
      </c>
      <c r="J880" s="179">
        <v>61</v>
      </c>
      <c r="K880" s="179">
        <f t="shared" si="68"/>
        <v>16.111111111111111</v>
      </c>
      <c r="L880" s="179">
        <v>10.9</v>
      </c>
      <c r="M880" s="185">
        <v>7.26</v>
      </c>
      <c r="N880" s="185"/>
      <c r="O880" s="175">
        <v>364</v>
      </c>
      <c r="P880" s="179">
        <v>9.91</v>
      </c>
      <c r="Q880" s="179"/>
      <c r="R880" s="112" t="s">
        <v>115</v>
      </c>
      <c r="S880" s="179"/>
      <c r="T880" s="113" t="s">
        <v>967</v>
      </c>
    </row>
    <row r="881" spans="1:20" x14ac:dyDescent="0.25">
      <c r="A881" s="195">
        <v>43102</v>
      </c>
      <c r="B881" s="187">
        <v>1208</v>
      </c>
      <c r="C881" s="121">
        <f t="shared" si="69"/>
        <v>2</v>
      </c>
      <c r="D881" s="202"/>
      <c r="E881" s="187"/>
      <c r="G881" s="144" t="s">
        <v>343</v>
      </c>
      <c r="H881" s="179">
        <v>48.1</v>
      </c>
      <c r="I881" s="179">
        <f t="shared" si="67"/>
        <v>8.9444444444444446</v>
      </c>
      <c r="J881" s="179">
        <v>56.1</v>
      </c>
      <c r="K881" s="179">
        <f t="shared" si="68"/>
        <v>13.388888888888889</v>
      </c>
      <c r="L881" s="179">
        <v>10.5</v>
      </c>
      <c r="M881" s="185">
        <v>7.35</v>
      </c>
      <c r="N881" s="185"/>
      <c r="O881" s="175">
        <v>373.1</v>
      </c>
      <c r="P881" s="179">
        <v>8.15</v>
      </c>
      <c r="Q881" s="179"/>
      <c r="R881" s="112" t="s">
        <v>385</v>
      </c>
      <c r="S881" s="179"/>
      <c r="T881" s="113" t="s">
        <v>968</v>
      </c>
    </row>
    <row r="882" spans="1:20" x14ac:dyDescent="0.25">
      <c r="A882" s="195">
        <v>43103</v>
      </c>
      <c r="B882" s="187">
        <v>1156</v>
      </c>
      <c r="C882" s="121">
        <f t="shared" si="69"/>
        <v>3</v>
      </c>
      <c r="D882" s="202"/>
      <c r="E882" s="187"/>
      <c r="G882" s="144" t="s">
        <v>343</v>
      </c>
      <c r="H882" s="179">
        <v>50</v>
      </c>
      <c r="I882" s="179">
        <f t="shared" si="67"/>
        <v>10</v>
      </c>
      <c r="J882" s="179">
        <v>58.2</v>
      </c>
      <c r="K882" s="179">
        <f t="shared" si="68"/>
        <v>14.555555555555557</v>
      </c>
      <c r="L882" s="179">
        <v>10.3</v>
      </c>
      <c r="M882" s="185">
        <v>7.15</v>
      </c>
      <c r="N882" s="185"/>
      <c r="O882" s="175">
        <v>369.2</v>
      </c>
      <c r="P882" s="179">
        <v>7.22</v>
      </c>
      <c r="Q882" s="179"/>
      <c r="R882" s="112" t="s">
        <v>385</v>
      </c>
      <c r="S882" s="179"/>
      <c r="T882" s="113" t="s">
        <v>969</v>
      </c>
    </row>
    <row r="883" spans="1:20" x14ac:dyDescent="0.25">
      <c r="A883" s="195">
        <v>43104</v>
      </c>
      <c r="B883" s="187">
        <v>1408</v>
      </c>
      <c r="C883" s="121">
        <f t="shared" si="69"/>
        <v>4</v>
      </c>
      <c r="D883" s="202"/>
      <c r="E883" s="187"/>
      <c r="G883" s="144" t="s">
        <v>343</v>
      </c>
      <c r="H883" s="179">
        <v>54</v>
      </c>
      <c r="I883" s="179">
        <f t="shared" si="67"/>
        <v>12.222222222222221</v>
      </c>
      <c r="J883" s="179">
        <v>68.3</v>
      </c>
      <c r="K883" s="179">
        <f t="shared" si="68"/>
        <v>20.166666666666664</v>
      </c>
      <c r="L883" s="179">
        <v>11</v>
      </c>
      <c r="M883" s="185">
        <v>7.3</v>
      </c>
      <c r="N883" s="185"/>
      <c r="O883" s="175">
        <v>375.7</v>
      </c>
      <c r="P883" s="179">
        <v>9.09</v>
      </c>
      <c r="Q883" s="179"/>
      <c r="R883" s="112" t="s">
        <v>115</v>
      </c>
      <c r="S883" s="179"/>
      <c r="T883" s="113" t="s">
        <v>968</v>
      </c>
    </row>
    <row r="884" spans="1:20" x14ac:dyDescent="0.25">
      <c r="A884" s="195">
        <v>43105</v>
      </c>
      <c r="B884" s="187">
        <v>1225</v>
      </c>
      <c r="C884" s="121">
        <f t="shared" si="69"/>
        <v>5</v>
      </c>
      <c r="D884" s="202"/>
      <c r="E884" s="187"/>
      <c r="G884" s="144" t="s">
        <v>343</v>
      </c>
      <c r="H884" s="179">
        <v>51.9</v>
      </c>
      <c r="I884" s="179">
        <f t="shared" si="67"/>
        <v>11.055555555555555</v>
      </c>
      <c r="J884" s="179">
        <v>62.6</v>
      </c>
      <c r="K884" s="179">
        <f t="shared" si="68"/>
        <v>17</v>
      </c>
      <c r="L884" s="179">
        <v>9.8000000000000007</v>
      </c>
      <c r="M884" s="185">
        <v>7.22</v>
      </c>
      <c r="N884" s="185"/>
      <c r="O884" s="175">
        <v>366.6</v>
      </c>
      <c r="P884" s="179">
        <v>9.4499999999999993</v>
      </c>
      <c r="Q884" s="179"/>
      <c r="R884" s="112" t="s">
        <v>115</v>
      </c>
      <c r="S884" s="179"/>
      <c r="T884" s="113" t="s">
        <v>959</v>
      </c>
    </row>
    <row r="885" spans="1:20" x14ac:dyDescent="0.25">
      <c r="A885" s="195">
        <v>43106</v>
      </c>
      <c r="B885" s="187">
        <v>1249</v>
      </c>
      <c r="C885" s="121">
        <f t="shared" si="69"/>
        <v>6</v>
      </c>
      <c r="D885" s="202"/>
      <c r="E885" s="187"/>
      <c r="G885" s="144" t="s">
        <v>343</v>
      </c>
      <c r="H885" s="179">
        <v>53.2</v>
      </c>
      <c r="I885" s="179">
        <f t="shared" si="67"/>
        <v>11.777777777777779</v>
      </c>
      <c r="J885" s="179">
        <v>60.4</v>
      </c>
      <c r="K885" s="179">
        <f t="shared" si="68"/>
        <v>15.777777777777777</v>
      </c>
      <c r="L885" s="179">
        <v>10.3</v>
      </c>
      <c r="M885" s="185">
        <v>7.25</v>
      </c>
      <c r="N885" s="185"/>
      <c r="O885" s="175">
        <v>390</v>
      </c>
      <c r="P885" s="179">
        <v>11.5</v>
      </c>
      <c r="Q885" s="179"/>
      <c r="R885" s="112" t="s">
        <v>190</v>
      </c>
      <c r="S885" s="179"/>
      <c r="T885" s="113" t="s">
        <v>969</v>
      </c>
    </row>
    <row r="886" spans="1:20" x14ac:dyDescent="0.25">
      <c r="A886" s="195">
        <v>43107</v>
      </c>
      <c r="B886" s="187">
        <v>1448</v>
      </c>
      <c r="C886" s="121">
        <f t="shared" si="69"/>
        <v>7</v>
      </c>
      <c r="D886" s="202"/>
      <c r="E886" s="187"/>
      <c r="G886" s="144" t="s">
        <v>343</v>
      </c>
      <c r="H886" s="179">
        <v>56.9</v>
      </c>
      <c r="I886" s="179">
        <f t="shared" si="67"/>
        <v>13.833333333333332</v>
      </c>
      <c r="J886" s="179">
        <v>66.900000000000006</v>
      </c>
      <c r="K886" s="179">
        <f t="shared" si="68"/>
        <v>19.388888888888893</v>
      </c>
      <c r="L886" s="179">
        <v>10.5</v>
      </c>
      <c r="M886" s="185">
        <v>7.34</v>
      </c>
      <c r="N886" s="185"/>
      <c r="O886" s="175">
        <v>362.7</v>
      </c>
      <c r="P886" s="179">
        <v>15.9</v>
      </c>
      <c r="Q886" s="179"/>
      <c r="R886" s="112" t="s">
        <v>69</v>
      </c>
      <c r="S886" s="179"/>
      <c r="T886" s="113" t="s">
        <v>967</v>
      </c>
    </row>
    <row r="887" spans="1:20" x14ac:dyDescent="0.25">
      <c r="A887" s="195">
        <v>43109</v>
      </c>
      <c r="B887" s="187">
        <v>1333</v>
      </c>
      <c r="C887" s="121">
        <f t="shared" si="69"/>
        <v>9</v>
      </c>
      <c r="D887" s="202"/>
      <c r="E887" s="187"/>
      <c r="G887" s="144" t="s">
        <v>343</v>
      </c>
      <c r="H887" s="179">
        <v>56.4</v>
      </c>
      <c r="I887" s="179">
        <f t="shared" si="67"/>
        <v>13.555555555555554</v>
      </c>
      <c r="J887" s="179">
        <v>67</v>
      </c>
      <c r="K887" s="179">
        <f t="shared" si="68"/>
        <v>19.444444444444443</v>
      </c>
      <c r="L887" s="179">
        <v>11.6</v>
      </c>
      <c r="M887" s="185">
        <v>7.6</v>
      </c>
      <c r="N887" s="185"/>
      <c r="O887" s="175">
        <v>367.90000000000003</v>
      </c>
      <c r="P887" s="179">
        <v>10.7</v>
      </c>
      <c r="Q887" s="179"/>
      <c r="R887" s="112" t="s">
        <v>971</v>
      </c>
      <c r="S887" s="179"/>
      <c r="T887" s="113" t="s">
        <v>970</v>
      </c>
    </row>
    <row r="888" spans="1:20" s="67" customFormat="1" x14ac:dyDescent="0.25">
      <c r="A888" s="69">
        <v>43110</v>
      </c>
      <c r="B888" s="112">
        <v>1450</v>
      </c>
      <c r="C888" s="121">
        <f t="shared" si="69"/>
        <v>10</v>
      </c>
      <c r="D888" s="11"/>
      <c r="G888" s="144" t="s">
        <v>343</v>
      </c>
      <c r="H888" s="130">
        <v>51.5</v>
      </c>
      <c r="I888" s="130">
        <f t="shared" si="67"/>
        <v>10.833333333333334</v>
      </c>
      <c r="J888" s="130">
        <v>49.3</v>
      </c>
      <c r="K888" s="130">
        <f t="shared" si="68"/>
        <v>9.6111111111111089</v>
      </c>
      <c r="L888" s="130">
        <v>11.5</v>
      </c>
      <c r="M888" s="72">
        <v>7.72</v>
      </c>
      <c r="N888" s="72"/>
      <c r="O888" s="175">
        <v>356.2</v>
      </c>
      <c r="P888" s="130">
        <v>13</v>
      </c>
      <c r="R888" s="112" t="s">
        <v>972</v>
      </c>
      <c r="T888" s="113" t="s">
        <v>846</v>
      </c>
    </row>
    <row r="889" spans="1:20" x14ac:dyDescent="0.25">
      <c r="A889" s="195">
        <v>43112</v>
      </c>
      <c r="B889" s="187">
        <v>1134</v>
      </c>
      <c r="C889" s="121">
        <f t="shared" si="69"/>
        <v>12</v>
      </c>
      <c r="D889" s="202"/>
      <c r="E889" s="187"/>
      <c r="G889" s="144" t="s">
        <v>343</v>
      </c>
      <c r="H889" s="179">
        <v>51.6</v>
      </c>
      <c r="I889" s="179">
        <f t="shared" si="67"/>
        <v>10.888888888888889</v>
      </c>
      <c r="J889" s="179">
        <v>53.1</v>
      </c>
      <c r="K889" s="179">
        <f t="shared" si="68"/>
        <v>11.722222222222223</v>
      </c>
      <c r="L889" s="179">
        <v>11.2</v>
      </c>
      <c r="M889" s="185">
        <v>7.56</v>
      </c>
      <c r="N889" s="185"/>
      <c r="O889" s="175">
        <v>358.8</v>
      </c>
      <c r="P889" s="179">
        <v>16.100000000000001</v>
      </c>
      <c r="Q889" s="179"/>
      <c r="R889" s="112" t="s">
        <v>115</v>
      </c>
      <c r="S889" s="179"/>
      <c r="T889" s="113" t="s">
        <v>922</v>
      </c>
    </row>
    <row r="890" spans="1:20" x14ac:dyDescent="0.25">
      <c r="A890" s="195">
        <v>43113</v>
      </c>
      <c r="B890" s="187">
        <v>1200</v>
      </c>
      <c r="C890" s="121">
        <f t="shared" si="69"/>
        <v>13</v>
      </c>
      <c r="D890" s="202"/>
      <c r="E890" s="187"/>
      <c r="G890" s="144" t="s">
        <v>343</v>
      </c>
      <c r="H890" s="179">
        <v>52.1</v>
      </c>
      <c r="I890" s="179">
        <f t="shared" si="67"/>
        <v>11.166666666666668</v>
      </c>
      <c r="J890" s="179">
        <v>58.7</v>
      </c>
      <c r="K890" s="179">
        <f t="shared" si="68"/>
        <v>14.833333333333334</v>
      </c>
      <c r="L890" s="179">
        <v>11.5</v>
      </c>
      <c r="M890" s="185">
        <v>7.35</v>
      </c>
      <c r="N890" s="185"/>
      <c r="O890" s="175">
        <v>364</v>
      </c>
      <c r="P890" s="179">
        <v>11.1</v>
      </c>
      <c r="Q890" s="179"/>
      <c r="R890" s="112" t="s">
        <v>115</v>
      </c>
      <c r="S890" s="179"/>
      <c r="T890" s="113" t="s">
        <v>885</v>
      </c>
    </row>
    <row r="891" spans="1:20" x14ac:dyDescent="0.25">
      <c r="A891" s="195">
        <v>43114</v>
      </c>
      <c r="B891" s="187">
        <v>1202</v>
      </c>
      <c r="C891" s="121">
        <f t="shared" si="69"/>
        <v>14</v>
      </c>
      <c r="D891" s="202"/>
      <c r="E891" s="187"/>
      <c r="G891" s="144" t="s">
        <v>343</v>
      </c>
      <c r="H891" s="179">
        <v>51.7</v>
      </c>
      <c r="I891" s="179">
        <f t="shared" si="67"/>
        <v>10.944444444444446</v>
      </c>
      <c r="J891" s="179">
        <v>59.4</v>
      </c>
      <c r="K891" s="179">
        <f t="shared" si="68"/>
        <v>15.222222222222221</v>
      </c>
      <c r="L891" s="179">
        <v>10.5</v>
      </c>
      <c r="M891" s="185">
        <v>7.22</v>
      </c>
      <c r="N891" s="185"/>
      <c r="O891" s="175">
        <v>367.90000000000003</v>
      </c>
      <c r="P891" s="179">
        <v>11.3</v>
      </c>
      <c r="Q891" s="179"/>
      <c r="R891" s="112" t="s">
        <v>115</v>
      </c>
      <c r="S891" s="179"/>
      <c r="T891" s="113" t="s">
        <v>911</v>
      </c>
    </row>
    <row r="892" spans="1:20" x14ac:dyDescent="0.25">
      <c r="A892" s="195">
        <v>43115</v>
      </c>
      <c r="B892" s="187">
        <v>1336</v>
      </c>
      <c r="C892" s="121">
        <f t="shared" si="69"/>
        <v>15</v>
      </c>
      <c r="D892" s="202"/>
      <c r="E892" s="187"/>
      <c r="G892" s="144" t="s">
        <v>343</v>
      </c>
      <c r="H892" s="179">
        <v>53.8</v>
      </c>
      <c r="I892" s="179">
        <f t="shared" si="67"/>
        <v>12.111111111111109</v>
      </c>
      <c r="J892" s="179">
        <v>64</v>
      </c>
      <c r="K892" s="179">
        <f t="shared" si="68"/>
        <v>17.777777777777779</v>
      </c>
      <c r="L892" s="179">
        <v>10.7</v>
      </c>
      <c r="M892" s="185">
        <v>7.21</v>
      </c>
      <c r="N892" s="185"/>
      <c r="O892" s="175">
        <v>366.6</v>
      </c>
      <c r="P892" s="179">
        <v>10.1</v>
      </c>
      <c r="Q892" s="179"/>
      <c r="R892" s="112" t="s">
        <v>115</v>
      </c>
      <c r="S892" s="179"/>
      <c r="T892" s="113" t="s">
        <v>917</v>
      </c>
    </row>
    <row r="893" spans="1:20" x14ac:dyDescent="0.25">
      <c r="A893" s="195">
        <v>43116</v>
      </c>
      <c r="B893" s="187">
        <v>1321</v>
      </c>
      <c r="C893" s="121">
        <f t="shared" si="69"/>
        <v>16</v>
      </c>
      <c r="D893" s="202"/>
      <c r="E893" s="187"/>
      <c r="G893" s="144" t="s">
        <v>343</v>
      </c>
      <c r="H893" s="179">
        <v>54.8</v>
      </c>
      <c r="I893" s="179">
        <f t="shared" si="67"/>
        <v>12.666666666666664</v>
      </c>
      <c r="J893" s="179">
        <v>65.099999999999994</v>
      </c>
      <c r="K893" s="179">
        <f t="shared" si="68"/>
        <v>18.388888888888886</v>
      </c>
      <c r="L893" s="179">
        <v>10.5</v>
      </c>
      <c r="M893" s="185">
        <v>7.27</v>
      </c>
      <c r="N893" s="185"/>
      <c r="O893" s="175">
        <v>378.3</v>
      </c>
      <c r="P893" s="179">
        <v>9.52</v>
      </c>
      <c r="Q893" s="179"/>
      <c r="R893" s="112" t="s">
        <v>115</v>
      </c>
      <c r="S893" s="179"/>
      <c r="T893" s="113" t="s">
        <v>881</v>
      </c>
    </row>
    <row r="894" spans="1:20" x14ac:dyDescent="0.25">
      <c r="A894" s="195">
        <v>43119</v>
      </c>
      <c r="B894" s="187">
        <v>1329</v>
      </c>
      <c r="C894" s="121">
        <f t="shared" si="69"/>
        <v>19</v>
      </c>
      <c r="D894" s="202"/>
      <c r="E894" s="187"/>
      <c r="G894" s="144" t="s">
        <v>343</v>
      </c>
      <c r="H894" s="179">
        <v>52.9</v>
      </c>
      <c r="I894" s="179">
        <f t="shared" si="67"/>
        <v>11.611111111111111</v>
      </c>
      <c r="J894" s="179">
        <v>62</v>
      </c>
      <c r="K894" s="179">
        <f t="shared" si="68"/>
        <v>16.666666666666668</v>
      </c>
      <c r="L894" s="179">
        <v>10.8</v>
      </c>
      <c r="M894" s="185">
        <v>7.57</v>
      </c>
      <c r="N894" s="185"/>
      <c r="O894" s="175">
        <v>370.5</v>
      </c>
      <c r="P894" s="179">
        <v>7.65</v>
      </c>
      <c r="Q894" s="179"/>
      <c r="R894" s="112" t="s">
        <v>115</v>
      </c>
      <c r="S894" s="179">
        <v>95</v>
      </c>
      <c r="T894" s="113" t="s">
        <v>973</v>
      </c>
    </row>
    <row r="895" spans="1:20" x14ac:dyDescent="0.25">
      <c r="A895" s="195">
        <v>43120</v>
      </c>
      <c r="B895" s="187">
        <v>1249</v>
      </c>
      <c r="C895" s="121">
        <f t="shared" si="69"/>
        <v>20</v>
      </c>
      <c r="D895" s="202"/>
      <c r="E895" s="187"/>
      <c r="G895" s="144" t="s">
        <v>343</v>
      </c>
      <c r="H895" s="179">
        <v>50.2</v>
      </c>
      <c r="I895" s="179">
        <f t="shared" si="67"/>
        <v>10.111111111111112</v>
      </c>
      <c r="J895" s="179">
        <v>46.9</v>
      </c>
      <c r="K895" s="179">
        <f t="shared" si="68"/>
        <v>8.2777777777777768</v>
      </c>
      <c r="L895" s="179">
        <v>10.5</v>
      </c>
      <c r="M895" s="185">
        <v>7.39</v>
      </c>
      <c r="N895" s="185"/>
      <c r="O895" s="175">
        <v>358.8</v>
      </c>
      <c r="P895" s="179">
        <v>5.82</v>
      </c>
      <c r="Q895" s="179"/>
      <c r="R895" s="112" t="s">
        <v>978</v>
      </c>
      <c r="S895" s="179">
        <v>95</v>
      </c>
      <c r="T895" s="113" t="s">
        <v>946</v>
      </c>
    </row>
    <row r="896" spans="1:20" x14ac:dyDescent="0.25">
      <c r="A896" s="195">
        <v>43121</v>
      </c>
      <c r="B896" s="187">
        <v>1310</v>
      </c>
      <c r="C896" s="121">
        <f t="shared" si="69"/>
        <v>21</v>
      </c>
      <c r="D896" s="202"/>
      <c r="E896" s="187"/>
      <c r="G896" s="144" t="s">
        <v>343</v>
      </c>
      <c r="H896" s="179">
        <v>46.2</v>
      </c>
      <c r="I896" s="179">
        <f t="shared" si="67"/>
        <v>7.8888888888888902</v>
      </c>
      <c r="J896" s="179">
        <v>47.2</v>
      </c>
      <c r="K896" s="179">
        <f t="shared" si="68"/>
        <v>8.4444444444444464</v>
      </c>
      <c r="L896" s="179">
        <v>11.3</v>
      </c>
      <c r="M896" s="185">
        <v>7.48</v>
      </c>
      <c r="N896" s="185"/>
      <c r="O896" s="175">
        <v>356.2</v>
      </c>
      <c r="P896" s="179">
        <v>10.7</v>
      </c>
      <c r="Q896" s="179"/>
      <c r="R896" s="112" t="s">
        <v>980</v>
      </c>
      <c r="S896" s="179"/>
      <c r="T896" s="113" t="s">
        <v>887</v>
      </c>
    </row>
    <row r="897" spans="1:20" x14ac:dyDescent="0.25">
      <c r="A897" s="152">
        <v>43123</v>
      </c>
      <c r="B897" s="187">
        <v>1120</v>
      </c>
      <c r="C897" s="121">
        <f t="shared" si="69"/>
        <v>23</v>
      </c>
      <c r="D897" s="202"/>
      <c r="E897" s="187"/>
      <c r="G897" s="144" t="s">
        <v>343</v>
      </c>
      <c r="H897" s="179">
        <v>46.6</v>
      </c>
      <c r="I897" s="179">
        <f t="shared" si="67"/>
        <v>8.1111111111111125</v>
      </c>
      <c r="J897" s="179">
        <v>49.9</v>
      </c>
      <c r="K897" s="179">
        <f t="shared" si="68"/>
        <v>9.9444444444444429</v>
      </c>
      <c r="L897" s="179">
        <v>11.4</v>
      </c>
      <c r="M897" s="185">
        <v>7.68</v>
      </c>
      <c r="N897" s="185"/>
      <c r="O897" s="175">
        <v>367.90000000000003</v>
      </c>
      <c r="P897" s="179">
        <v>9.99</v>
      </c>
      <c r="Q897" s="179"/>
      <c r="R897" s="112" t="s">
        <v>115</v>
      </c>
      <c r="S897" s="179"/>
      <c r="T897" s="113" t="s">
        <v>916</v>
      </c>
    </row>
    <row r="898" spans="1:20" x14ac:dyDescent="0.25">
      <c r="A898" s="195">
        <v>43124</v>
      </c>
      <c r="B898" s="187">
        <v>1450</v>
      </c>
      <c r="C898" s="121">
        <f t="shared" si="69"/>
        <v>24</v>
      </c>
      <c r="D898" s="202"/>
      <c r="E898" s="187"/>
      <c r="G898" s="144" t="s">
        <v>343</v>
      </c>
      <c r="H898" s="179">
        <v>50.8</v>
      </c>
      <c r="I898" s="179">
        <f t="shared" si="67"/>
        <v>10.444444444444443</v>
      </c>
      <c r="J898" s="179">
        <v>62.7</v>
      </c>
      <c r="K898" s="179">
        <f t="shared" si="68"/>
        <v>17.055555555555557</v>
      </c>
      <c r="L898" s="179">
        <v>11.6</v>
      </c>
      <c r="M898" s="185">
        <v>7.18</v>
      </c>
      <c r="N898" s="185"/>
      <c r="O898" s="175">
        <v>377</v>
      </c>
      <c r="P898" s="185">
        <v>7.09</v>
      </c>
      <c r="Q898" s="179"/>
      <c r="R898" s="112" t="s">
        <v>115</v>
      </c>
      <c r="S898" s="179"/>
      <c r="T898" s="113" t="s">
        <v>916</v>
      </c>
    </row>
    <row r="899" spans="1:20" x14ac:dyDescent="0.25">
      <c r="A899" s="195">
        <v>43125</v>
      </c>
      <c r="B899" s="187">
        <v>841</v>
      </c>
      <c r="C899" s="121">
        <f t="shared" si="69"/>
        <v>25</v>
      </c>
      <c r="D899" s="202"/>
      <c r="E899" s="187"/>
      <c r="G899" s="144" t="s">
        <v>343</v>
      </c>
      <c r="H899" s="179">
        <v>40.4</v>
      </c>
      <c r="I899" s="179">
        <f t="shared" si="67"/>
        <v>4.6666666666666661</v>
      </c>
      <c r="J899" s="179">
        <v>26.9</v>
      </c>
      <c r="K899" s="179">
        <f t="shared" si="68"/>
        <v>-2.8333333333333339</v>
      </c>
      <c r="L899" s="179">
        <v>11.4</v>
      </c>
      <c r="M899" s="185">
        <v>7.49</v>
      </c>
      <c r="N899" s="185"/>
      <c r="O899" s="175">
        <v>339.3</v>
      </c>
      <c r="P899" s="185">
        <v>8.49</v>
      </c>
      <c r="Q899" s="179"/>
      <c r="R899" s="112" t="s">
        <v>953</v>
      </c>
      <c r="S899" s="179"/>
      <c r="T899" s="113" t="s">
        <v>981</v>
      </c>
    </row>
    <row r="900" spans="1:20" x14ac:dyDescent="0.25">
      <c r="A900" s="195">
        <v>43125</v>
      </c>
      <c r="B900" s="187">
        <v>1415</v>
      </c>
      <c r="C900" s="121">
        <f t="shared" si="69"/>
        <v>25</v>
      </c>
      <c r="D900" s="202"/>
      <c r="E900" s="187"/>
      <c r="G900" s="144" t="s">
        <v>343</v>
      </c>
      <c r="H900" s="179">
        <v>51.7</v>
      </c>
      <c r="I900" s="179">
        <f t="shared" si="67"/>
        <v>10.944444444444446</v>
      </c>
      <c r="J900" s="179">
        <v>65.8</v>
      </c>
      <c r="K900" s="179">
        <f t="shared" si="68"/>
        <v>18.777777777777775</v>
      </c>
      <c r="L900" s="179">
        <v>12.2</v>
      </c>
      <c r="M900" s="185">
        <v>7.72</v>
      </c>
      <c r="N900" s="185"/>
      <c r="O900" s="175">
        <v>357.5</v>
      </c>
      <c r="P900" s="185">
        <v>5.55</v>
      </c>
      <c r="Q900" s="179"/>
      <c r="R900" s="112" t="s">
        <v>69</v>
      </c>
      <c r="S900" s="179"/>
      <c r="T900" s="113" t="s">
        <v>982</v>
      </c>
    </row>
    <row r="901" spans="1:20" x14ac:dyDescent="0.25">
      <c r="A901" s="195">
        <v>43126</v>
      </c>
      <c r="B901" s="187">
        <v>1303</v>
      </c>
      <c r="C901" s="121">
        <f t="shared" si="69"/>
        <v>26</v>
      </c>
      <c r="D901" s="202"/>
      <c r="E901" s="187"/>
      <c r="G901" s="144" t="s">
        <v>343</v>
      </c>
      <c r="H901" s="179">
        <v>50.5</v>
      </c>
      <c r="I901" s="179">
        <f t="shared" si="67"/>
        <v>10.277777777777777</v>
      </c>
      <c r="J901" s="179">
        <v>56.8</v>
      </c>
      <c r="K901" s="179">
        <f t="shared" si="68"/>
        <v>13.777777777777775</v>
      </c>
      <c r="L901" s="179">
        <v>11.4</v>
      </c>
      <c r="M901" s="185">
        <v>7.63</v>
      </c>
      <c r="N901" s="185"/>
      <c r="O901" s="175">
        <v>356.2</v>
      </c>
      <c r="P901" s="185">
        <v>5.45</v>
      </c>
      <c r="Q901" s="179"/>
      <c r="R901" s="112" t="s">
        <v>69</v>
      </c>
      <c r="S901" s="179"/>
      <c r="T901" s="113" t="s">
        <v>981</v>
      </c>
    </row>
    <row r="902" spans="1:20" x14ac:dyDescent="0.25">
      <c r="A902" s="195">
        <v>43127</v>
      </c>
      <c r="B902" s="187">
        <v>1227</v>
      </c>
      <c r="C902" s="121">
        <f t="shared" si="69"/>
        <v>27</v>
      </c>
      <c r="D902" s="202"/>
      <c r="E902" s="187"/>
      <c r="G902" s="144" t="s">
        <v>343</v>
      </c>
      <c r="H902" s="179">
        <v>49.5</v>
      </c>
      <c r="I902" s="179">
        <f t="shared" si="67"/>
        <v>9.7222222222222214</v>
      </c>
      <c r="J902" s="179">
        <v>57.8</v>
      </c>
      <c r="K902" s="179">
        <f t="shared" si="68"/>
        <v>14.333333333333332</v>
      </c>
      <c r="L902" s="179">
        <v>10.5</v>
      </c>
      <c r="M902" s="185">
        <v>7.53</v>
      </c>
      <c r="N902" s="185"/>
      <c r="O902" s="175">
        <v>360.1</v>
      </c>
      <c r="P902" s="185">
        <v>5.41</v>
      </c>
      <c r="Q902" s="179"/>
      <c r="R902" s="112" t="s">
        <v>69</v>
      </c>
      <c r="S902" s="179"/>
      <c r="T902" s="113" t="s">
        <v>915</v>
      </c>
    </row>
    <row r="903" spans="1:20" x14ac:dyDescent="0.25">
      <c r="A903" s="195">
        <v>43128</v>
      </c>
      <c r="B903" s="187">
        <v>1232</v>
      </c>
      <c r="C903" s="121">
        <f t="shared" si="69"/>
        <v>28</v>
      </c>
      <c r="D903" s="202"/>
      <c r="E903" s="187"/>
      <c r="G903" s="144" t="s">
        <v>343</v>
      </c>
      <c r="H903" s="179">
        <v>52.8</v>
      </c>
      <c r="I903" s="179">
        <f t="shared" si="67"/>
        <v>11.555555555555554</v>
      </c>
      <c r="J903" s="179">
        <v>66</v>
      </c>
      <c r="K903" s="179">
        <f t="shared" si="68"/>
        <v>18.888888888888889</v>
      </c>
      <c r="L903" s="179">
        <v>10</v>
      </c>
      <c r="M903" s="185">
        <v>7.39</v>
      </c>
      <c r="N903" s="185"/>
      <c r="O903" s="175">
        <v>356.2</v>
      </c>
      <c r="P903" s="185">
        <v>4.58</v>
      </c>
      <c r="Q903" s="179"/>
      <c r="R903" s="112" t="s">
        <v>69</v>
      </c>
      <c r="S903" s="179"/>
      <c r="T903" s="113" t="s">
        <v>881</v>
      </c>
    </row>
    <row r="904" spans="1:20" x14ac:dyDescent="0.25">
      <c r="A904" s="195">
        <v>43129</v>
      </c>
      <c r="B904" s="187">
        <v>1455</v>
      </c>
      <c r="C904" s="121">
        <f t="shared" si="69"/>
        <v>29</v>
      </c>
      <c r="D904" s="202"/>
      <c r="E904" s="187"/>
      <c r="G904" s="144" t="s">
        <v>343</v>
      </c>
      <c r="H904" s="179">
        <v>57.3</v>
      </c>
      <c r="I904" s="179">
        <f t="shared" si="67"/>
        <v>14.055555555555554</v>
      </c>
      <c r="J904" s="179">
        <v>72.3</v>
      </c>
      <c r="K904" s="179">
        <f t="shared" si="68"/>
        <v>22.388888888888886</v>
      </c>
      <c r="L904" s="179">
        <v>9.5</v>
      </c>
      <c r="M904" s="185">
        <v>6.94</v>
      </c>
      <c r="N904" s="185"/>
      <c r="O904" s="175">
        <v>351</v>
      </c>
      <c r="P904" s="185">
        <v>4.26</v>
      </c>
      <c r="Q904" s="179"/>
      <c r="R904" s="112" t="s">
        <v>70</v>
      </c>
      <c r="S904" s="179"/>
      <c r="T904" s="113" t="s">
        <v>912</v>
      </c>
    </row>
    <row r="905" spans="1:20" x14ac:dyDescent="0.25">
      <c r="A905" s="195">
        <v>43130</v>
      </c>
      <c r="B905" s="187">
        <v>1319</v>
      </c>
      <c r="C905" s="121">
        <f t="shared" si="69"/>
        <v>30</v>
      </c>
      <c r="D905" s="202"/>
      <c r="E905" s="187"/>
      <c r="G905" s="144" t="s">
        <v>343</v>
      </c>
      <c r="H905" s="179">
        <v>55.4</v>
      </c>
      <c r="I905" s="179">
        <f t="shared" si="67"/>
        <v>12.999999999999998</v>
      </c>
      <c r="J905" s="179">
        <v>66.3</v>
      </c>
      <c r="K905" s="179">
        <f t="shared" si="68"/>
        <v>19.055555555555554</v>
      </c>
      <c r="L905" s="179">
        <v>9.6</v>
      </c>
      <c r="M905" s="185">
        <v>7.1</v>
      </c>
      <c r="N905" s="185"/>
      <c r="O905" s="175">
        <v>347.1</v>
      </c>
      <c r="P905" s="185">
        <v>5.05</v>
      </c>
      <c r="Q905" s="179"/>
      <c r="R905" s="112" t="s">
        <v>69</v>
      </c>
      <c r="S905" s="179"/>
      <c r="T905" s="113" t="s">
        <v>927</v>
      </c>
    </row>
    <row r="906" spans="1:20" x14ac:dyDescent="0.25">
      <c r="A906" s="195">
        <v>43132</v>
      </c>
      <c r="B906" s="187">
        <v>1245</v>
      </c>
      <c r="C906" s="121">
        <f t="shared" si="69"/>
        <v>32</v>
      </c>
      <c r="D906" s="202"/>
      <c r="E906" s="187"/>
      <c r="G906" s="144" t="s">
        <v>343</v>
      </c>
      <c r="H906" s="179">
        <v>55.1</v>
      </c>
      <c r="I906" s="179">
        <f t="shared" si="67"/>
        <v>12.833333333333334</v>
      </c>
      <c r="J906" s="179">
        <v>66.7</v>
      </c>
      <c r="K906" s="179">
        <f t="shared" si="68"/>
        <v>19.277777777777779</v>
      </c>
      <c r="L906" s="179">
        <v>11</v>
      </c>
      <c r="M906" s="185">
        <v>7.62</v>
      </c>
      <c r="N906" s="185"/>
      <c r="O906" s="175">
        <v>353.6</v>
      </c>
      <c r="P906" s="185">
        <v>6.18</v>
      </c>
      <c r="Q906" s="179"/>
      <c r="R906" s="112" t="s">
        <v>69</v>
      </c>
      <c r="S906" s="179"/>
      <c r="T906" s="113" t="s">
        <v>922</v>
      </c>
    </row>
    <row r="907" spans="1:20" x14ac:dyDescent="0.25">
      <c r="A907" s="195">
        <v>43133</v>
      </c>
      <c r="B907" s="187">
        <v>1607</v>
      </c>
      <c r="C907" s="121">
        <f t="shared" si="69"/>
        <v>33</v>
      </c>
      <c r="D907" s="202"/>
      <c r="E907" s="187"/>
      <c r="G907" s="144" t="s">
        <v>343</v>
      </c>
      <c r="H907" s="179">
        <v>57.3</v>
      </c>
      <c r="I907" s="179">
        <f t="shared" si="67"/>
        <v>14.055555555555554</v>
      </c>
      <c r="J907" s="179">
        <v>70.900000000000006</v>
      </c>
      <c r="K907" s="179">
        <f t="shared" si="68"/>
        <v>21.611111111111114</v>
      </c>
      <c r="L907" s="179">
        <v>10.4</v>
      </c>
      <c r="M907" s="185">
        <v>7.68</v>
      </c>
      <c r="N907" s="185"/>
      <c r="O907" s="175">
        <v>348.40000000000003</v>
      </c>
      <c r="P907" s="185">
        <v>4.6399999999999997</v>
      </c>
      <c r="Q907" s="179"/>
      <c r="R907" s="112" t="s">
        <v>69</v>
      </c>
      <c r="S907" s="179"/>
      <c r="T907" s="113" t="s">
        <v>963</v>
      </c>
    </row>
    <row r="908" spans="1:20" x14ac:dyDescent="0.25">
      <c r="A908" s="195">
        <v>43134</v>
      </c>
      <c r="B908" s="187">
        <v>1215</v>
      </c>
      <c r="C908" s="121">
        <f t="shared" si="69"/>
        <v>34</v>
      </c>
      <c r="D908" s="202"/>
      <c r="E908" s="187"/>
      <c r="G908" s="144" t="s">
        <v>343</v>
      </c>
      <c r="H908" s="179">
        <v>56.3</v>
      </c>
      <c r="I908" s="179">
        <f t="shared" si="67"/>
        <v>13.499999999999998</v>
      </c>
      <c r="J908" s="179">
        <v>65</v>
      </c>
      <c r="K908" s="179">
        <f t="shared" si="68"/>
        <v>18.333333333333332</v>
      </c>
      <c r="L908" s="179">
        <v>9.1</v>
      </c>
      <c r="M908" s="185">
        <v>7.59</v>
      </c>
      <c r="N908" s="185"/>
      <c r="O908" s="175">
        <v>349.7</v>
      </c>
      <c r="P908" s="185">
        <v>7.69</v>
      </c>
      <c r="Q908" s="179"/>
      <c r="R908" s="112" t="s">
        <v>69</v>
      </c>
      <c r="S908" s="179"/>
      <c r="T908" s="113" t="s">
        <v>916</v>
      </c>
    </row>
    <row r="909" spans="1:20" x14ac:dyDescent="0.25">
      <c r="A909" s="195">
        <v>43135</v>
      </c>
      <c r="B909" s="187">
        <v>1310</v>
      </c>
      <c r="C909" s="121">
        <f t="shared" si="69"/>
        <v>35</v>
      </c>
      <c r="D909" s="202"/>
      <c r="E909" s="187"/>
      <c r="G909" s="144" t="s">
        <v>343</v>
      </c>
      <c r="H909" s="179">
        <v>58.7</v>
      </c>
      <c r="I909" s="179">
        <f t="shared" si="67"/>
        <v>14.833333333333334</v>
      </c>
      <c r="J909" s="179">
        <v>69.2</v>
      </c>
      <c r="K909" s="179">
        <f t="shared" si="68"/>
        <v>20.666666666666668</v>
      </c>
      <c r="L909" s="179">
        <v>10.3</v>
      </c>
      <c r="M909" s="185">
        <v>7.49</v>
      </c>
      <c r="N909" s="185"/>
      <c r="O909" s="175">
        <v>345.8</v>
      </c>
      <c r="P909" s="185">
        <v>5.66</v>
      </c>
      <c r="Q909" s="179"/>
      <c r="R909" s="112" t="s">
        <v>69</v>
      </c>
      <c r="S909" s="179"/>
      <c r="T909" s="113" t="s">
        <v>912</v>
      </c>
    </row>
    <row r="910" spans="1:20" x14ac:dyDescent="0.25">
      <c r="A910" s="195">
        <v>43136</v>
      </c>
      <c r="B910" s="187">
        <v>1348</v>
      </c>
      <c r="C910" s="121">
        <f t="shared" si="69"/>
        <v>36</v>
      </c>
      <c r="D910" s="202"/>
      <c r="E910" s="187"/>
      <c r="G910" s="144" t="s">
        <v>343</v>
      </c>
      <c r="H910" s="179">
        <v>58.1</v>
      </c>
      <c r="I910" s="179">
        <f t="shared" si="67"/>
        <v>14.5</v>
      </c>
      <c r="J910" s="179">
        <v>70.5</v>
      </c>
      <c r="K910" s="179">
        <f t="shared" si="68"/>
        <v>21.388888888888889</v>
      </c>
      <c r="L910" s="179">
        <v>10.5</v>
      </c>
      <c r="M910" s="185">
        <v>7.5</v>
      </c>
      <c r="N910" s="185"/>
      <c r="O910" s="175">
        <v>348.40000000000003</v>
      </c>
      <c r="P910" s="185">
        <v>5.79</v>
      </c>
      <c r="Q910" s="179"/>
      <c r="R910" s="112" t="s">
        <v>69</v>
      </c>
      <c r="S910" s="179"/>
      <c r="T910" s="113" t="s">
        <v>981</v>
      </c>
    </row>
    <row r="911" spans="1:20" x14ac:dyDescent="0.25">
      <c r="A911" s="195">
        <v>43138</v>
      </c>
      <c r="B911" s="187">
        <v>1455</v>
      </c>
      <c r="C911" s="121">
        <f t="shared" si="69"/>
        <v>38</v>
      </c>
      <c r="D911" s="202"/>
      <c r="E911" s="187"/>
      <c r="G911" s="144" t="s">
        <v>343</v>
      </c>
      <c r="H911" s="179">
        <v>57.7</v>
      </c>
      <c r="I911" s="179">
        <f t="shared" si="67"/>
        <v>14.277777777777779</v>
      </c>
      <c r="J911" s="179">
        <v>70.900000000000006</v>
      </c>
      <c r="K911" s="179">
        <f t="shared" si="68"/>
        <v>21.611111111111114</v>
      </c>
      <c r="L911" s="179">
        <v>10.8</v>
      </c>
      <c r="M911" s="185">
        <v>7.84</v>
      </c>
      <c r="N911" s="185"/>
      <c r="O911" s="175">
        <v>352.3</v>
      </c>
      <c r="P911" s="185">
        <v>4.03</v>
      </c>
      <c r="Q911" s="179"/>
      <c r="R911" s="112" t="s">
        <v>69</v>
      </c>
      <c r="S911" s="179"/>
      <c r="T911" s="113" t="s">
        <v>920</v>
      </c>
    </row>
    <row r="912" spans="1:20" x14ac:dyDescent="0.25">
      <c r="A912" s="195">
        <v>43139</v>
      </c>
      <c r="B912" s="187">
        <v>1203</v>
      </c>
      <c r="C912" s="121">
        <f t="shared" si="69"/>
        <v>39</v>
      </c>
      <c r="D912" s="202"/>
      <c r="E912" s="187"/>
      <c r="G912" s="144" t="s">
        <v>343</v>
      </c>
      <c r="H912" s="179">
        <v>57</v>
      </c>
      <c r="I912" s="179">
        <f t="shared" si="67"/>
        <v>13.888888888888889</v>
      </c>
      <c r="J912" s="179">
        <v>65.5</v>
      </c>
      <c r="K912" s="179">
        <f t="shared" si="68"/>
        <v>18.611111111111111</v>
      </c>
      <c r="L912" s="179">
        <v>10.199999999999999</v>
      </c>
      <c r="M912" s="185">
        <v>7.61</v>
      </c>
      <c r="N912" s="185"/>
      <c r="O912" s="175">
        <v>348.40000000000003</v>
      </c>
      <c r="P912" s="185">
        <v>4.7</v>
      </c>
      <c r="Q912" s="179"/>
      <c r="R912" s="112" t="s">
        <v>69</v>
      </c>
      <c r="S912" s="179"/>
      <c r="T912" s="113" t="s">
        <v>931</v>
      </c>
    </row>
    <row r="913" spans="1:20" x14ac:dyDescent="0.25">
      <c r="A913" s="195">
        <v>43145</v>
      </c>
      <c r="B913" s="187">
        <v>1505</v>
      </c>
      <c r="C913" s="121">
        <f t="shared" ref="C913:C976" si="70">A913-DATE(YEAR(A913),1,0)</f>
        <v>45</v>
      </c>
      <c r="D913" s="202"/>
      <c r="E913" s="187"/>
      <c r="G913" s="144" t="s">
        <v>343</v>
      </c>
      <c r="H913" s="179">
        <v>52.7</v>
      </c>
      <c r="I913" s="179">
        <f t="shared" si="67"/>
        <v>11.500000000000002</v>
      </c>
      <c r="J913" s="179">
        <v>54</v>
      </c>
      <c r="K913" s="179">
        <f t="shared" si="68"/>
        <v>12.222222222222221</v>
      </c>
      <c r="L913" s="179">
        <v>11</v>
      </c>
      <c r="M913" s="185">
        <v>8.07</v>
      </c>
      <c r="N913" s="185"/>
      <c r="O913" s="175">
        <v>358.8</v>
      </c>
      <c r="P913" s="185">
        <v>5.42</v>
      </c>
      <c r="Q913" s="179"/>
      <c r="R913" s="112" t="s">
        <v>45</v>
      </c>
      <c r="S913" s="179"/>
      <c r="T913" s="113" t="s">
        <v>949</v>
      </c>
    </row>
    <row r="914" spans="1:20" x14ac:dyDescent="0.25">
      <c r="A914" s="195">
        <v>43147</v>
      </c>
      <c r="B914" s="112">
        <v>1120</v>
      </c>
      <c r="C914" s="121">
        <f t="shared" si="70"/>
        <v>47</v>
      </c>
      <c r="D914" s="202"/>
      <c r="E914" s="187"/>
      <c r="G914" s="144" t="s">
        <v>343</v>
      </c>
      <c r="H914" s="179">
        <v>51.9</v>
      </c>
      <c r="I914" s="179">
        <f t="shared" si="67"/>
        <v>11.055555555555555</v>
      </c>
      <c r="J914" s="179">
        <v>52.6</v>
      </c>
      <c r="K914" s="179">
        <f t="shared" si="68"/>
        <v>11.444444444444445</v>
      </c>
      <c r="L914" s="179">
        <v>9.8000000000000007</v>
      </c>
      <c r="M914" s="185">
        <v>7.71</v>
      </c>
      <c r="N914" s="185"/>
      <c r="O914" s="175">
        <v>345.8</v>
      </c>
      <c r="P914" s="185">
        <v>9.64</v>
      </c>
      <c r="Q914" s="179"/>
      <c r="R914" s="112" t="s">
        <v>190</v>
      </c>
      <c r="S914" s="179"/>
      <c r="T914" s="113" t="s">
        <v>874</v>
      </c>
    </row>
    <row r="915" spans="1:20" x14ac:dyDescent="0.25">
      <c r="A915" s="195">
        <v>43148</v>
      </c>
      <c r="B915" s="112">
        <v>1324</v>
      </c>
      <c r="C915" s="121">
        <f t="shared" si="70"/>
        <v>48</v>
      </c>
      <c r="D915" s="202"/>
      <c r="E915" s="187"/>
      <c r="G915" s="144" t="s">
        <v>343</v>
      </c>
      <c r="H915" s="179">
        <v>57.2</v>
      </c>
      <c r="I915" s="179">
        <f t="shared" si="67"/>
        <v>14.000000000000002</v>
      </c>
      <c r="J915" s="179">
        <v>63.4</v>
      </c>
      <c r="K915" s="179">
        <f t="shared" si="68"/>
        <v>17.444444444444443</v>
      </c>
      <c r="L915" s="179">
        <v>11.1</v>
      </c>
      <c r="M915" s="185">
        <v>7.68</v>
      </c>
      <c r="N915" s="185"/>
      <c r="O915" s="175">
        <v>352.3</v>
      </c>
      <c r="P915" s="185">
        <v>5.65</v>
      </c>
      <c r="Q915" s="179"/>
      <c r="R915" s="112" t="s">
        <v>69</v>
      </c>
      <c r="S915" s="179"/>
      <c r="T915" s="113" t="s">
        <v>984</v>
      </c>
    </row>
    <row r="916" spans="1:20" x14ac:dyDescent="0.25">
      <c r="A916" s="195">
        <v>43151</v>
      </c>
      <c r="B916" s="112">
        <v>1640</v>
      </c>
      <c r="C916" s="121">
        <f t="shared" si="70"/>
        <v>51</v>
      </c>
      <c r="D916" s="202"/>
      <c r="E916" s="187"/>
      <c r="G916" s="144" t="s">
        <v>343</v>
      </c>
      <c r="H916" s="179">
        <v>51.3</v>
      </c>
      <c r="I916" s="179">
        <f t="shared" si="67"/>
        <v>10.72222222222222</v>
      </c>
      <c r="J916" s="179">
        <v>49.1</v>
      </c>
      <c r="K916" s="179">
        <f t="shared" si="68"/>
        <v>9.5</v>
      </c>
      <c r="L916" s="179">
        <v>11.4</v>
      </c>
      <c r="M916" s="185">
        <v>8</v>
      </c>
      <c r="N916" s="185"/>
      <c r="O916" s="175">
        <v>343.2</v>
      </c>
      <c r="P916" s="185">
        <v>4.54</v>
      </c>
      <c r="Q916" s="179"/>
      <c r="R916" s="112" t="s">
        <v>985</v>
      </c>
      <c r="S916" s="179"/>
      <c r="T916" s="113" t="s">
        <v>912</v>
      </c>
    </row>
    <row r="917" spans="1:20" x14ac:dyDescent="0.25">
      <c r="A917" s="195">
        <v>43152</v>
      </c>
      <c r="B917" s="112">
        <v>1506</v>
      </c>
      <c r="C917" s="121">
        <f t="shared" si="70"/>
        <v>52</v>
      </c>
      <c r="D917" s="202"/>
      <c r="E917" s="187"/>
      <c r="G917" s="144" t="s">
        <v>343</v>
      </c>
      <c r="H917" s="179">
        <v>51.3</v>
      </c>
      <c r="I917" s="179">
        <f t="shared" si="67"/>
        <v>10.72222222222222</v>
      </c>
      <c r="J917" s="179">
        <v>51.8</v>
      </c>
      <c r="K917" s="179">
        <f t="shared" si="68"/>
        <v>10.999999999999998</v>
      </c>
      <c r="L917" s="179">
        <v>11.4</v>
      </c>
      <c r="M917" s="185">
        <v>7.66</v>
      </c>
      <c r="N917" s="185"/>
      <c r="O917" s="175">
        <v>349.7</v>
      </c>
      <c r="P917" s="185">
        <v>4.7</v>
      </c>
      <c r="Q917" s="179"/>
      <c r="R917" s="112" t="s">
        <v>986</v>
      </c>
      <c r="S917" s="179"/>
      <c r="T917" s="113" t="s">
        <v>914</v>
      </c>
    </row>
    <row r="918" spans="1:20" x14ac:dyDescent="0.25">
      <c r="A918" s="195">
        <v>43156</v>
      </c>
      <c r="B918" s="112">
        <v>1236</v>
      </c>
      <c r="C918" s="121">
        <f t="shared" si="70"/>
        <v>56</v>
      </c>
      <c r="D918" s="202"/>
      <c r="G918" s="144" t="s">
        <v>343</v>
      </c>
      <c r="H918" s="179">
        <v>51.6</v>
      </c>
      <c r="I918" s="179">
        <f t="shared" si="67"/>
        <v>10.888888888888889</v>
      </c>
      <c r="J918" s="179">
        <v>52.5</v>
      </c>
      <c r="K918" s="179">
        <f t="shared" si="68"/>
        <v>11.388888888888889</v>
      </c>
      <c r="L918" s="179">
        <v>11.6</v>
      </c>
      <c r="M918" s="185">
        <v>7.99</v>
      </c>
      <c r="N918" s="185"/>
      <c r="O918" s="175">
        <v>364</v>
      </c>
      <c r="P918" s="185">
        <v>3.77</v>
      </c>
      <c r="Q918" s="179"/>
      <c r="R918" s="112" t="s">
        <v>69</v>
      </c>
      <c r="S918" s="179"/>
      <c r="T918" s="113" t="s">
        <v>915</v>
      </c>
    </row>
    <row r="919" spans="1:20" x14ac:dyDescent="0.25">
      <c r="A919" s="195">
        <v>43160</v>
      </c>
      <c r="B919" s="112">
        <v>1345</v>
      </c>
      <c r="C919" s="121">
        <f t="shared" si="70"/>
        <v>60</v>
      </c>
      <c r="D919" s="202"/>
      <c r="G919" s="144" t="s">
        <v>200</v>
      </c>
      <c r="H919" s="179">
        <v>55.4</v>
      </c>
      <c r="I919" s="179">
        <f t="shared" si="67"/>
        <v>12.999999999999998</v>
      </c>
      <c r="J919" s="179">
        <v>57.6</v>
      </c>
      <c r="K919" s="179">
        <f t="shared" si="68"/>
        <v>14.222222222222223</v>
      </c>
      <c r="L919" s="179">
        <v>14</v>
      </c>
      <c r="M919" s="185">
        <v>8.31</v>
      </c>
      <c r="N919" s="185"/>
      <c r="O919" s="175">
        <v>322.40000000000003</v>
      </c>
      <c r="P919" s="185">
        <v>3.51</v>
      </c>
      <c r="Q919" s="179"/>
      <c r="R919" s="112" t="s">
        <v>69</v>
      </c>
      <c r="S919" s="179"/>
      <c r="T919" s="113" t="s">
        <v>988</v>
      </c>
    </row>
    <row r="920" spans="1:20" x14ac:dyDescent="0.25">
      <c r="A920" s="195">
        <v>43160</v>
      </c>
      <c r="B920" s="112">
        <v>1515</v>
      </c>
      <c r="C920" s="121">
        <f t="shared" si="70"/>
        <v>60</v>
      </c>
      <c r="D920" s="202"/>
      <c r="G920" s="144" t="s">
        <v>343</v>
      </c>
      <c r="H920" s="179">
        <v>60.5</v>
      </c>
      <c r="I920" s="179">
        <f t="shared" si="67"/>
        <v>15.833333333333332</v>
      </c>
      <c r="J920" s="179">
        <v>60.1</v>
      </c>
      <c r="K920" s="179">
        <f t="shared" si="68"/>
        <v>15.611111111111111</v>
      </c>
      <c r="L920" s="179">
        <v>11.9</v>
      </c>
      <c r="M920" s="185">
        <v>8.14</v>
      </c>
      <c r="N920" s="185"/>
      <c r="O920" s="175">
        <v>348.40000000000003</v>
      </c>
      <c r="P920" s="185">
        <v>4.5199999999999996</v>
      </c>
      <c r="Q920" s="179"/>
      <c r="R920" s="112" t="s">
        <v>69</v>
      </c>
      <c r="S920" s="179"/>
      <c r="T920" s="113" t="s">
        <v>888</v>
      </c>
    </row>
    <row r="921" spans="1:20" x14ac:dyDescent="0.25">
      <c r="A921" s="195">
        <v>43161</v>
      </c>
      <c r="B921" s="112">
        <v>1202</v>
      </c>
      <c r="C921" s="121">
        <f t="shared" si="70"/>
        <v>61</v>
      </c>
      <c r="D921" s="202"/>
      <c r="G921" s="144" t="s">
        <v>343</v>
      </c>
      <c r="H921" s="179">
        <v>57.3</v>
      </c>
      <c r="I921" s="179">
        <f t="shared" si="67"/>
        <v>14.055555555555554</v>
      </c>
      <c r="J921" s="179">
        <v>60.8</v>
      </c>
      <c r="K921" s="179">
        <f t="shared" si="68"/>
        <v>15.999999999999998</v>
      </c>
      <c r="L921" s="179">
        <v>12.1</v>
      </c>
      <c r="M921" s="185">
        <v>8.0299999999999994</v>
      </c>
      <c r="N921" s="185"/>
      <c r="O921" s="175">
        <v>360.1</v>
      </c>
      <c r="P921" s="179">
        <v>8.34</v>
      </c>
      <c r="Q921" s="179"/>
      <c r="R921" s="112" t="s">
        <v>69</v>
      </c>
      <c r="S921" s="179"/>
      <c r="T921" s="113" t="s">
        <v>987</v>
      </c>
    </row>
    <row r="922" spans="1:20" x14ac:dyDescent="0.25">
      <c r="A922" s="195">
        <v>43167</v>
      </c>
      <c r="B922" s="112">
        <v>1150</v>
      </c>
      <c r="C922" s="121">
        <f t="shared" si="70"/>
        <v>67</v>
      </c>
      <c r="D922" s="202"/>
      <c r="G922" s="144" t="s">
        <v>343</v>
      </c>
      <c r="H922" s="179">
        <v>57.7</v>
      </c>
      <c r="I922" s="179">
        <f t="shared" si="67"/>
        <v>14.277777777777779</v>
      </c>
      <c r="J922" s="179">
        <v>67.5</v>
      </c>
      <c r="K922" s="179">
        <f t="shared" si="68"/>
        <v>19.722222222222221</v>
      </c>
      <c r="L922" s="179">
        <v>10.199999999999999</v>
      </c>
      <c r="M922" s="185">
        <v>8.18</v>
      </c>
      <c r="N922" s="185"/>
      <c r="O922" s="175">
        <v>356.2</v>
      </c>
      <c r="P922" s="179">
        <v>21.7</v>
      </c>
      <c r="Q922" s="179"/>
      <c r="R922" s="112" t="s">
        <v>947</v>
      </c>
      <c r="S922" s="179"/>
      <c r="T922" s="113" t="s">
        <v>989</v>
      </c>
    </row>
    <row r="923" spans="1:20" x14ac:dyDescent="0.25">
      <c r="A923" s="195">
        <v>43168</v>
      </c>
      <c r="B923" s="112">
        <v>1155</v>
      </c>
      <c r="C923" s="121">
        <f t="shared" si="70"/>
        <v>68</v>
      </c>
      <c r="D923" s="202"/>
      <c r="G923" s="144" t="s">
        <v>343</v>
      </c>
      <c r="H923" s="179">
        <v>58.7</v>
      </c>
      <c r="I923" s="179">
        <f t="shared" si="67"/>
        <v>14.833333333333334</v>
      </c>
      <c r="J923" s="179">
        <v>65.400000000000006</v>
      </c>
      <c r="K923" s="179">
        <f t="shared" si="68"/>
        <v>18.555555555555557</v>
      </c>
      <c r="L923" s="179">
        <v>11.8</v>
      </c>
      <c r="M923" s="185">
        <v>7.92</v>
      </c>
      <c r="N923" s="185"/>
      <c r="O923" s="175">
        <v>361.40000000000003</v>
      </c>
      <c r="P923" s="179">
        <v>21.4</v>
      </c>
      <c r="Q923" s="179"/>
      <c r="R923" s="112" t="s">
        <v>947</v>
      </c>
      <c r="S923" s="179"/>
      <c r="T923" s="113" t="s">
        <v>917</v>
      </c>
    </row>
    <row r="924" spans="1:20" x14ac:dyDescent="0.25">
      <c r="A924" s="195">
        <v>43171</v>
      </c>
      <c r="B924" s="112">
        <v>1332</v>
      </c>
      <c r="C924" s="121">
        <f t="shared" si="70"/>
        <v>71</v>
      </c>
      <c r="D924" s="202"/>
      <c r="G924" s="144" t="s">
        <v>343</v>
      </c>
      <c r="H924" s="179">
        <v>64.5</v>
      </c>
      <c r="I924" s="179">
        <f t="shared" si="67"/>
        <v>18.055555555555554</v>
      </c>
      <c r="J924" s="179">
        <v>70.099999999999994</v>
      </c>
      <c r="K924" s="179">
        <f t="shared" si="68"/>
        <v>21.166666666666664</v>
      </c>
      <c r="L924" s="179">
        <v>9.6999999999999993</v>
      </c>
      <c r="M924" s="185">
        <v>7.61</v>
      </c>
      <c r="N924" s="185"/>
      <c r="O924" s="175">
        <v>352.3</v>
      </c>
      <c r="P924" s="179">
        <v>10.8</v>
      </c>
      <c r="Q924" s="179"/>
      <c r="R924" s="112" t="s">
        <v>943</v>
      </c>
      <c r="S924" s="179"/>
      <c r="T924" s="113" t="s">
        <v>882</v>
      </c>
    </row>
    <row r="925" spans="1:20" x14ac:dyDescent="0.25">
      <c r="A925" s="195">
        <v>43174</v>
      </c>
      <c r="B925" s="112">
        <v>1312</v>
      </c>
      <c r="C925" s="121">
        <f t="shared" si="70"/>
        <v>74</v>
      </c>
      <c r="D925" s="202"/>
      <c r="G925" s="144" t="s">
        <v>343</v>
      </c>
      <c r="H925" s="179">
        <v>60.3</v>
      </c>
      <c r="I925" s="179">
        <f t="shared" si="67"/>
        <v>15.72222222222222</v>
      </c>
      <c r="J925" s="179">
        <v>59.8</v>
      </c>
      <c r="K925" s="179">
        <f t="shared" si="68"/>
        <v>15.444444444444443</v>
      </c>
      <c r="L925" s="179">
        <v>9.1999999999999993</v>
      </c>
      <c r="M925" s="185">
        <v>8.08</v>
      </c>
      <c r="N925" s="185"/>
      <c r="O925" s="175">
        <v>351</v>
      </c>
      <c r="P925" s="179">
        <v>18.600000000000001</v>
      </c>
      <c r="Q925" s="179"/>
      <c r="R925" s="112" t="s">
        <v>385</v>
      </c>
      <c r="S925" s="179"/>
      <c r="T925" s="113" t="s">
        <v>922</v>
      </c>
    </row>
    <row r="926" spans="1:20" x14ac:dyDescent="0.25">
      <c r="A926" s="195">
        <v>43178</v>
      </c>
      <c r="B926" s="112">
        <v>1332</v>
      </c>
      <c r="C926" s="121">
        <f t="shared" si="70"/>
        <v>78</v>
      </c>
      <c r="D926" s="202"/>
      <c r="G926" s="144" t="s">
        <v>343</v>
      </c>
      <c r="H926" s="179">
        <v>59.7</v>
      </c>
      <c r="I926" s="179">
        <f t="shared" si="67"/>
        <v>15.388888888888889</v>
      </c>
      <c r="J926" s="179">
        <v>63.2</v>
      </c>
      <c r="K926" s="179">
        <f t="shared" si="68"/>
        <v>17.333333333333336</v>
      </c>
      <c r="L926" s="179">
        <v>12</v>
      </c>
      <c r="M926" s="185">
        <v>8.1</v>
      </c>
      <c r="N926" s="185"/>
      <c r="O926" s="175">
        <v>358.8</v>
      </c>
      <c r="P926" s="179">
        <v>16.3</v>
      </c>
      <c r="Q926" s="179"/>
      <c r="R926" s="112" t="s">
        <v>831</v>
      </c>
      <c r="S926" s="179"/>
      <c r="T926" s="113" t="s">
        <v>981</v>
      </c>
    </row>
    <row r="927" spans="1:20" x14ac:dyDescent="0.25">
      <c r="A927" s="195">
        <v>43180</v>
      </c>
      <c r="B927" s="112">
        <v>851</v>
      </c>
      <c r="C927" s="121">
        <f t="shared" si="70"/>
        <v>80</v>
      </c>
      <c r="D927" s="202"/>
      <c r="G927" s="144" t="s">
        <v>343</v>
      </c>
      <c r="H927" s="179">
        <v>58.3</v>
      </c>
      <c r="I927" s="179">
        <f t="shared" si="67"/>
        <v>14.611111111111109</v>
      </c>
      <c r="J927" s="179">
        <v>58.1</v>
      </c>
      <c r="K927" s="179">
        <f t="shared" si="68"/>
        <v>14.5</v>
      </c>
      <c r="L927" s="179">
        <v>10.5</v>
      </c>
      <c r="M927" s="185">
        <v>7.96</v>
      </c>
      <c r="N927" s="185"/>
      <c r="O927" s="175">
        <v>364</v>
      </c>
      <c r="P927" s="179">
        <v>19.399999999999999</v>
      </c>
      <c r="Q927" s="179"/>
      <c r="R927" s="112" t="s">
        <v>401</v>
      </c>
      <c r="S927" s="179"/>
      <c r="T927" s="113" t="s">
        <v>922</v>
      </c>
    </row>
    <row r="928" spans="1:20" x14ac:dyDescent="0.25">
      <c r="A928" s="195">
        <v>43180</v>
      </c>
      <c r="B928" s="112">
        <v>1431</v>
      </c>
      <c r="C928" s="121">
        <f t="shared" si="70"/>
        <v>80</v>
      </c>
      <c r="D928" s="202"/>
      <c r="G928" s="144" t="s">
        <v>343</v>
      </c>
      <c r="H928" s="179">
        <v>66.3</v>
      </c>
      <c r="I928" s="179">
        <f t="shared" si="67"/>
        <v>19.055555555555554</v>
      </c>
      <c r="J928" s="179">
        <v>76.2</v>
      </c>
      <c r="K928" s="179">
        <f t="shared" si="68"/>
        <v>24.555555555555557</v>
      </c>
      <c r="L928" s="179">
        <v>10.8</v>
      </c>
      <c r="M928" s="185">
        <v>7.65</v>
      </c>
      <c r="N928" s="185"/>
      <c r="O928" s="175">
        <v>353.6</v>
      </c>
      <c r="P928" s="179">
        <v>12.8</v>
      </c>
      <c r="Q928" s="179"/>
      <c r="R928" s="112" t="s">
        <v>236</v>
      </c>
      <c r="S928" s="179"/>
      <c r="T928" s="113" t="s">
        <v>981</v>
      </c>
    </row>
    <row r="929" spans="1:20" x14ac:dyDescent="0.25">
      <c r="A929" s="195">
        <v>43181</v>
      </c>
      <c r="B929" s="112">
        <v>1231</v>
      </c>
      <c r="C929" s="121">
        <f t="shared" si="70"/>
        <v>81</v>
      </c>
      <c r="D929" s="202"/>
      <c r="G929" s="144" t="s">
        <v>343</v>
      </c>
      <c r="H929" s="179">
        <v>65</v>
      </c>
      <c r="I929" s="179">
        <f t="shared" si="67"/>
        <v>18.333333333333332</v>
      </c>
      <c r="J929" s="179">
        <v>77.099999999999994</v>
      </c>
      <c r="K929" s="179">
        <f t="shared" si="68"/>
        <v>25.05555555555555</v>
      </c>
      <c r="L929" s="179">
        <v>11</v>
      </c>
      <c r="M929" s="185">
        <v>7.72</v>
      </c>
      <c r="N929" s="185"/>
      <c r="O929" s="175">
        <v>351</v>
      </c>
      <c r="P929" s="179">
        <v>19.600000000000001</v>
      </c>
      <c r="Q929" s="179"/>
      <c r="R929" s="112" t="s">
        <v>990</v>
      </c>
      <c r="S929" s="179"/>
      <c r="T929" s="113" t="s">
        <v>982</v>
      </c>
    </row>
    <row r="930" spans="1:20" x14ac:dyDescent="0.25">
      <c r="A930" s="195">
        <v>43182</v>
      </c>
      <c r="B930" s="112">
        <v>1310</v>
      </c>
      <c r="C930" s="121">
        <f t="shared" si="70"/>
        <v>82</v>
      </c>
      <c r="D930" s="202"/>
      <c r="G930" s="144" t="s">
        <v>343</v>
      </c>
      <c r="H930" s="179">
        <v>65.3</v>
      </c>
      <c r="I930" s="179">
        <f t="shared" si="67"/>
        <v>18.499999999999996</v>
      </c>
      <c r="J930" s="179">
        <v>74.400000000000006</v>
      </c>
      <c r="K930" s="179">
        <f t="shared" si="68"/>
        <v>23.555555555555557</v>
      </c>
      <c r="L930" s="179">
        <v>10.7</v>
      </c>
      <c r="M930" s="185">
        <v>7.86</v>
      </c>
      <c r="N930" s="185"/>
      <c r="O930" s="175">
        <v>348.40000000000003</v>
      </c>
      <c r="P930" s="179">
        <v>20.5</v>
      </c>
      <c r="Q930" s="179"/>
      <c r="R930" s="112" t="s">
        <v>113</v>
      </c>
      <c r="S930" s="179"/>
      <c r="T930" s="113" t="s">
        <v>891</v>
      </c>
    </row>
    <row r="931" spans="1:20" x14ac:dyDescent="0.25">
      <c r="A931" s="195">
        <v>43185</v>
      </c>
      <c r="B931" s="112">
        <v>1430</v>
      </c>
      <c r="C931" s="121">
        <f t="shared" si="70"/>
        <v>85</v>
      </c>
      <c r="D931" s="202"/>
      <c r="G931" s="144" t="s">
        <v>343</v>
      </c>
      <c r="H931" s="179">
        <v>61.8</v>
      </c>
      <c r="I931" s="179">
        <f t="shared" si="67"/>
        <v>16.555555555555554</v>
      </c>
      <c r="J931" s="179">
        <v>64.900000000000006</v>
      </c>
      <c r="K931" s="179">
        <f t="shared" si="68"/>
        <v>18.277777777777782</v>
      </c>
      <c r="L931" s="179">
        <v>10.1</v>
      </c>
      <c r="M931" s="185">
        <v>7.84</v>
      </c>
      <c r="N931" s="185"/>
      <c r="O931" s="175">
        <v>353.6</v>
      </c>
      <c r="P931" s="179">
        <v>38</v>
      </c>
      <c r="Q931" s="179"/>
      <c r="R931" s="112" t="s">
        <v>46</v>
      </c>
      <c r="S931" s="179"/>
      <c r="T931" s="113" t="s">
        <v>991</v>
      </c>
    </row>
    <row r="932" spans="1:20" x14ac:dyDescent="0.25">
      <c r="A932" s="195">
        <v>43188</v>
      </c>
      <c r="B932" s="112">
        <v>1128</v>
      </c>
      <c r="C932" s="121">
        <f t="shared" si="70"/>
        <v>88</v>
      </c>
      <c r="D932" s="202"/>
      <c r="G932" s="144" t="s">
        <v>343</v>
      </c>
      <c r="H932" s="179">
        <v>63.2</v>
      </c>
      <c r="I932" s="179">
        <f t="shared" si="67"/>
        <v>17.333333333333336</v>
      </c>
      <c r="J932" s="179">
        <v>71.400000000000006</v>
      </c>
      <c r="K932" s="179">
        <f t="shared" si="68"/>
        <v>21.888888888888893</v>
      </c>
      <c r="L932" s="179">
        <v>10.5</v>
      </c>
      <c r="M932" s="185">
        <v>8.1</v>
      </c>
      <c r="N932" s="185"/>
      <c r="O932" s="175">
        <v>384.8</v>
      </c>
      <c r="P932" s="179">
        <v>21.7</v>
      </c>
      <c r="Q932" s="179"/>
      <c r="R932" s="112" t="s">
        <v>144</v>
      </c>
      <c r="S932" s="179"/>
      <c r="T932" s="113" t="s">
        <v>992</v>
      </c>
    </row>
    <row r="933" spans="1:20" x14ac:dyDescent="0.25">
      <c r="A933" s="195">
        <v>43190</v>
      </c>
      <c r="B933" s="112">
        <v>1550</v>
      </c>
      <c r="C933" s="121">
        <f t="shared" si="70"/>
        <v>90</v>
      </c>
      <c r="D933" s="202"/>
      <c r="G933" s="144" t="s">
        <v>343</v>
      </c>
      <c r="H933" s="179">
        <v>71.2</v>
      </c>
      <c r="I933" s="179">
        <f t="shared" si="67"/>
        <v>21.777777777777779</v>
      </c>
      <c r="J933" s="179">
        <v>86.4</v>
      </c>
      <c r="K933" s="179">
        <f t="shared" si="68"/>
        <v>30.222222222222225</v>
      </c>
      <c r="L933" s="179">
        <v>10.5</v>
      </c>
      <c r="M933" s="185">
        <v>7.94</v>
      </c>
      <c r="N933" s="185"/>
      <c r="O933" s="175">
        <v>387.40000000000003</v>
      </c>
      <c r="P933" s="179">
        <v>37.799999999999997</v>
      </c>
      <c r="Q933" s="179"/>
      <c r="R933" s="112" t="s">
        <v>247</v>
      </c>
      <c r="S933" s="179"/>
      <c r="T933" s="113" t="s">
        <v>993</v>
      </c>
    </row>
    <row r="934" spans="1:20" x14ac:dyDescent="0.25">
      <c r="A934" s="195">
        <v>43193</v>
      </c>
      <c r="B934" s="112">
        <v>1455</v>
      </c>
      <c r="C934" s="121">
        <f t="shared" si="70"/>
        <v>93</v>
      </c>
      <c r="D934" s="202"/>
      <c r="G934" s="144" t="s">
        <v>343</v>
      </c>
      <c r="H934" s="179">
        <v>69.099999999999994</v>
      </c>
      <c r="I934" s="179">
        <f t="shared" si="67"/>
        <v>20.611111111111107</v>
      </c>
      <c r="J934" s="179">
        <v>79</v>
      </c>
      <c r="K934" s="179">
        <f t="shared" si="68"/>
        <v>26.111111111111111</v>
      </c>
      <c r="L934" s="179">
        <v>10.9</v>
      </c>
      <c r="M934" s="185">
        <v>8.1300000000000008</v>
      </c>
      <c r="N934" s="185"/>
      <c r="O934" s="175">
        <v>386.1</v>
      </c>
      <c r="P934" s="179">
        <v>9.89</v>
      </c>
      <c r="Q934" s="179"/>
      <c r="R934" s="112" t="s">
        <v>466</v>
      </c>
      <c r="S934" s="179"/>
      <c r="T934" s="113" t="s">
        <v>994</v>
      </c>
    </row>
    <row r="935" spans="1:20" x14ac:dyDescent="0.25">
      <c r="A935" s="195">
        <v>43194</v>
      </c>
      <c r="B935" s="112">
        <v>1400</v>
      </c>
      <c r="C935" s="121">
        <f t="shared" si="70"/>
        <v>94</v>
      </c>
      <c r="D935" s="202"/>
      <c r="G935" s="144" t="s">
        <v>343</v>
      </c>
      <c r="H935" s="179">
        <v>70.7</v>
      </c>
      <c r="I935" s="179">
        <f t="shared" si="67"/>
        <v>21.5</v>
      </c>
      <c r="J935" s="179">
        <v>83.5</v>
      </c>
      <c r="K935" s="179">
        <f t="shared" si="68"/>
        <v>28.611111111111111</v>
      </c>
      <c r="L935" s="179">
        <v>10.5</v>
      </c>
      <c r="M935" s="185">
        <v>7.92</v>
      </c>
      <c r="N935" s="185"/>
      <c r="O935" s="175">
        <v>384.8</v>
      </c>
      <c r="P935" s="179">
        <v>11.8</v>
      </c>
      <c r="Q935" s="179"/>
      <c r="R935" s="112" t="s">
        <v>995</v>
      </c>
      <c r="S935" s="179"/>
      <c r="T935" s="113" t="s">
        <v>959</v>
      </c>
    </row>
    <row r="936" spans="1:20" x14ac:dyDescent="0.25">
      <c r="A936" s="195">
        <v>43199</v>
      </c>
      <c r="B936" s="112">
        <v>1310</v>
      </c>
      <c r="C936" s="121">
        <f t="shared" si="70"/>
        <v>99</v>
      </c>
      <c r="D936" s="202"/>
      <c r="G936" s="144" t="s">
        <v>343</v>
      </c>
      <c r="H936" s="179">
        <v>71.3</v>
      </c>
      <c r="I936" s="179">
        <f t="shared" si="67"/>
        <v>21.833333333333332</v>
      </c>
      <c r="J936" s="179">
        <v>82.9</v>
      </c>
      <c r="K936" s="179">
        <f t="shared" si="68"/>
        <v>28.277777777777779</v>
      </c>
      <c r="L936" s="179">
        <v>10.5</v>
      </c>
      <c r="M936" s="185">
        <v>8.07</v>
      </c>
      <c r="N936" s="185"/>
      <c r="O936" s="175">
        <v>377</v>
      </c>
      <c r="P936" s="179">
        <v>12</v>
      </c>
      <c r="Q936" s="179"/>
      <c r="R936" s="112" t="s">
        <v>996</v>
      </c>
      <c r="S936" s="179"/>
      <c r="T936" s="113" t="s">
        <v>966</v>
      </c>
    </row>
    <row r="937" spans="1:20" x14ac:dyDescent="0.25">
      <c r="A937" s="195">
        <v>43201</v>
      </c>
      <c r="B937" s="112">
        <v>838</v>
      </c>
      <c r="C937" s="121">
        <f t="shared" si="70"/>
        <v>101</v>
      </c>
      <c r="D937" s="202"/>
      <c r="G937" s="144" t="s">
        <v>343</v>
      </c>
      <c r="H937" s="179">
        <v>65.900000000000006</v>
      </c>
      <c r="I937" s="179">
        <f t="shared" si="67"/>
        <v>18.833333333333336</v>
      </c>
      <c r="J937" s="179">
        <v>70.599999999999994</v>
      </c>
      <c r="K937" s="179">
        <f t="shared" si="68"/>
        <v>21.444444444444439</v>
      </c>
      <c r="L937" s="179">
        <v>9</v>
      </c>
      <c r="M937" s="185">
        <v>7.9</v>
      </c>
      <c r="N937" s="185"/>
      <c r="O937" s="175">
        <v>380.90000000000003</v>
      </c>
      <c r="P937" s="179">
        <v>18.899999999999999</v>
      </c>
      <c r="Q937" s="179"/>
      <c r="R937" s="112" t="s">
        <v>828</v>
      </c>
      <c r="S937" s="179"/>
      <c r="T937" s="113" t="s">
        <v>997</v>
      </c>
    </row>
    <row r="938" spans="1:20" x14ac:dyDescent="0.25">
      <c r="A938" s="195">
        <v>43213</v>
      </c>
      <c r="B938" s="112">
        <v>1610</v>
      </c>
      <c r="C938" s="121">
        <f t="shared" si="70"/>
        <v>113</v>
      </c>
      <c r="D938" s="202"/>
      <c r="G938" s="144" t="s">
        <v>343</v>
      </c>
      <c r="H938" s="179">
        <v>72.7</v>
      </c>
      <c r="I938" s="179">
        <f t="shared" si="67"/>
        <v>22.611111111111111</v>
      </c>
      <c r="J938" s="179">
        <v>86.5</v>
      </c>
      <c r="K938" s="179">
        <f t="shared" si="68"/>
        <v>30.277777777777779</v>
      </c>
      <c r="L938" s="179">
        <v>10.3</v>
      </c>
      <c r="M938" s="185">
        <v>7.92</v>
      </c>
      <c r="N938" s="185"/>
      <c r="O938" s="175">
        <v>386.1</v>
      </c>
      <c r="P938" s="179">
        <v>14.1</v>
      </c>
      <c r="Q938" s="179"/>
      <c r="R938" s="112" t="s">
        <v>229</v>
      </c>
      <c r="S938" s="179"/>
      <c r="T938" s="113" t="s">
        <v>970</v>
      </c>
    </row>
    <row r="939" spans="1:20" x14ac:dyDescent="0.25">
      <c r="A939" s="195">
        <v>43214</v>
      </c>
      <c r="B939" s="112">
        <v>1305</v>
      </c>
      <c r="C939" s="121">
        <f t="shared" si="70"/>
        <v>114</v>
      </c>
      <c r="D939" s="202"/>
      <c r="G939" s="144" t="s">
        <v>343</v>
      </c>
      <c r="H939" s="179">
        <v>75.5</v>
      </c>
      <c r="I939" s="179">
        <f t="shared" si="67"/>
        <v>24.166666666666664</v>
      </c>
      <c r="J939" s="179">
        <v>91</v>
      </c>
      <c r="K939" s="179">
        <f t="shared" si="68"/>
        <v>32.777777777777779</v>
      </c>
      <c r="L939" s="179">
        <v>9.4</v>
      </c>
      <c r="M939" s="185">
        <v>7.87</v>
      </c>
      <c r="N939" s="185"/>
      <c r="O939" s="175">
        <v>380.90000000000003</v>
      </c>
      <c r="P939" s="179">
        <v>10</v>
      </c>
      <c r="Q939" s="179"/>
      <c r="R939" s="112" t="s">
        <v>70</v>
      </c>
      <c r="S939" s="179"/>
      <c r="T939" s="113" t="s">
        <v>994</v>
      </c>
    </row>
    <row r="940" spans="1:20" x14ac:dyDescent="0.25">
      <c r="A940" s="195">
        <v>43215</v>
      </c>
      <c r="B940" s="112">
        <v>1616</v>
      </c>
      <c r="C940" s="121">
        <f t="shared" si="70"/>
        <v>115</v>
      </c>
      <c r="D940" s="202"/>
      <c r="G940" s="144" t="s">
        <v>343</v>
      </c>
      <c r="H940" s="179">
        <v>76.599999999999994</v>
      </c>
      <c r="I940" s="179">
        <f t="shared" si="67"/>
        <v>24.777777777777775</v>
      </c>
      <c r="J940" s="179">
        <v>93.5</v>
      </c>
      <c r="K940" s="179">
        <f t="shared" si="68"/>
        <v>34.166666666666664</v>
      </c>
      <c r="L940" s="179">
        <v>11.1</v>
      </c>
      <c r="M940" s="185">
        <v>7.82</v>
      </c>
      <c r="N940" s="185"/>
      <c r="O940" s="175">
        <v>375.7</v>
      </c>
      <c r="P940" s="179">
        <v>15</v>
      </c>
      <c r="Q940" s="179"/>
      <c r="S940" s="179"/>
      <c r="T940" s="113" t="s">
        <v>914</v>
      </c>
    </row>
    <row r="941" spans="1:20" x14ac:dyDescent="0.25">
      <c r="A941" s="195">
        <v>43221</v>
      </c>
      <c r="B941" s="112">
        <v>1906</v>
      </c>
      <c r="C941" s="121">
        <f t="shared" si="70"/>
        <v>121</v>
      </c>
      <c r="D941" s="202"/>
      <c r="G941" s="144" t="s">
        <v>343</v>
      </c>
      <c r="H941" s="179">
        <v>59.1</v>
      </c>
      <c r="I941" s="179">
        <f t="shared" si="67"/>
        <v>15.055555555555555</v>
      </c>
      <c r="J941" s="179">
        <v>54.5</v>
      </c>
      <c r="K941" s="179">
        <f t="shared" si="68"/>
        <v>12.5</v>
      </c>
      <c r="L941" s="179">
        <v>10.9</v>
      </c>
      <c r="M941" s="185">
        <v>8.19</v>
      </c>
      <c r="N941" s="185"/>
      <c r="O941" s="175">
        <v>408.2</v>
      </c>
      <c r="P941" s="179">
        <v>23.4</v>
      </c>
      <c r="Q941" s="179"/>
      <c r="R941" s="112" t="s">
        <v>998</v>
      </c>
      <c r="S941" s="179"/>
      <c r="T941" s="113" t="s">
        <v>914</v>
      </c>
    </row>
    <row r="942" spans="1:20" x14ac:dyDescent="0.25">
      <c r="A942" s="195">
        <v>43223</v>
      </c>
      <c r="B942" s="112">
        <v>1222</v>
      </c>
      <c r="C942" s="121">
        <f t="shared" si="70"/>
        <v>123</v>
      </c>
      <c r="D942" s="202"/>
      <c r="G942" s="144" t="s">
        <v>343</v>
      </c>
      <c r="H942" s="179">
        <v>71.5</v>
      </c>
      <c r="I942" s="179">
        <f t="shared" si="67"/>
        <v>21.944444444444443</v>
      </c>
      <c r="J942" s="179">
        <v>80.8</v>
      </c>
      <c r="K942" s="179">
        <f t="shared" si="68"/>
        <v>27.111111111111107</v>
      </c>
      <c r="L942" s="179">
        <v>11.5</v>
      </c>
      <c r="M942" s="185">
        <v>7.86</v>
      </c>
      <c r="N942" s="185"/>
      <c r="O942" s="175">
        <v>380.90000000000003</v>
      </c>
      <c r="P942" s="179">
        <v>9.61</v>
      </c>
      <c r="Q942" s="179"/>
      <c r="R942" s="112" t="s">
        <v>70</v>
      </c>
      <c r="S942" s="179"/>
      <c r="T942" s="113" t="s">
        <v>915</v>
      </c>
    </row>
    <row r="943" spans="1:20" x14ac:dyDescent="0.25">
      <c r="A943" s="195">
        <v>43233</v>
      </c>
      <c r="B943" s="112">
        <v>1508</v>
      </c>
      <c r="C943" s="121">
        <f t="shared" si="70"/>
        <v>133</v>
      </c>
      <c r="D943" s="202"/>
      <c r="G943" s="144" t="s">
        <v>343</v>
      </c>
      <c r="H943" s="179">
        <v>73</v>
      </c>
      <c r="I943" s="179">
        <f t="shared" si="67"/>
        <v>22.777777777777779</v>
      </c>
      <c r="J943" s="179">
        <v>78.3</v>
      </c>
      <c r="K943" s="179">
        <f t="shared" si="68"/>
        <v>25.722222222222221</v>
      </c>
      <c r="L943" s="179">
        <v>9.4</v>
      </c>
      <c r="M943" s="185">
        <v>8.2200000000000006</v>
      </c>
      <c r="N943" s="185"/>
      <c r="O943" s="175">
        <v>348.40000000000003</v>
      </c>
      <c r="P943" s="179">
        <v>26.1</v>
      </c>
      <c r="Q943" s="179"/>
      <c r="R943" s="112" t="s">
        <v>213</v>
      </c>
      <c r="S943" s="179"/>
      <c r="T943" s="113" t="s">
        <v>999</v>
      </c>
    </row>
    <row r="944" spans="1:20" x14ac:dyDescent="0.25">
      <c r="A944" s="195">
        <v>43237</v>
      </c>
      <c r="B944" s="112">
        <v>1423</v>
      </c>
      <c r="C944" s="121">
        <f t="shared" si="70"/>
        <v>137</v>
      </c>
      <c r="D944" s="202"/>
      <c r="G944" s="144" t="s">
        <v>343</v>
      </c>
      <c r="H944" s="179">
        <v>76.900000000000006</v>
      </c>
      <c r="I944" s="179">
        <f t="shared" si="67"/>
        <v>24.944444444444446</v>
      </c>
      <c r="J944" s="179">
        <v>86.3</v>
      </c>
      <c r="K944" s="179">
        <f t="shared" si="68"/>
        <v>30.166666666666664</v>
      </c>
      <c r="L944" s="179">
        <v>8.1999999999999993</v>
      </c>
      <c r="M944" s="185">
        <v>8.2100000000000009</v>
      </c>
      <c r="N944" s="185"/>
      <c r="O944" s="175">
        <v>341.90000000000003</v>
      </c>
      <c r="P944" s="179">
        <v>20.5</v>
      </c>
      <c r="Q944" s="179"/>
      <c r="R944" s="112" t="s">
        <v>43</v>
      </c>
      <c r="S944" s="179"/>
      <c r="T944" s="113" t="s">
        <v>920</v>
      </c>
    </row>
    <row r="945" spans="1:20" x14ac:dyDescent="0.25">
      <c r="A945" s="195">
        <v>43243</v>
      </c>
      <c r="B945" s="112">
        <v>1230</v>
      </c>
      <c r="C945" s="121">
        <f t="shared" si="70"/>
        <v>143</v>
      </c>
      <c r="D945" s="226" t="s">
        <v>1000</v>
      </c>
      <c r="E945" s="153">
        <v>1245</v>
      </c>
      <c r="F945" s="153">
        <v>1217</v>
      </c>
      <c r="G945" s="144" t="s">
        <v>343</v>
      </c>
      <c r="H945" s="179">
        <v>74.099999999999994</v>
      </c>
      <c r="I945" s="179">
        <f t="shared" si="67"/>
        <v>23.388888888888886</v>
      </c>
      <c r="J945" s="179">
        <v>83.6</v>
      </c>
      <c r="K945" s="179">
        <f t="shared" si="68"/>
        <v>28.666666666666664</v>
      </c>
      <c r="L945" s="179">
        <v>9.4</v>
      </c>
      <c r="M945" s="185">
        <v>8.2899999999999991</v>
      </c>
      <c r="N945" s="185"/>
      <c r="O945" s="175">
        <v>364</v>
      </c>
      <c r="P945" s="179">
        <v>21.4</v>
      </c>
      <c r="Q945" s="179">
        <v>8.4</v>
      </c>
      <c r="R945" s="112" t="s">
        <v>89</v>
      </c>
      <c r="S945" s="179"/>
      <c r="T945" s="113" t="s">
        <v>1001</v>
      </c>
    </row>
    <row r="946" spans="1:20" x14ac:dyDescent="0.25">
      <c r="A946" s="195">
        <v>43244</v>
      </c>
      <c r="B946" s="112">
        <v>1255</v>
      </c>
      <c r="C946" s="121">
        <f t="shared" si="70"/>
        <v>144</v>
      </c>
      <c r="D946" s="202"/>
      <c r="G946" s="144" t="s">
        <v>343</v>
      </c>
      <c r="H946" s="179">
        <v>76.900000000000006</v>
      </c>
      <c r="I946" s="179">
        <f t="shared" si="67"/>
        <v>24.944444444444446</v>
      </c>
      <c r="J946" s="179">
        <v>89</v>
      </c>
      <c r="K946" s="179">
        <f t="shared" si="68"/>
        <v>31.666666666666664</v>
      </c>
      <c r="L946" s="179">
        <v>10.4</v>
      </c>
      <c r="M946" s="185">
        <v>8</v>
      </c>
      <c r="N946" s="185"/>
      <c r="O946" s="175">
        <v>347.1</v>
      </c>
      <c r="P946" s="179">
        <v>25.2</v>
      </c>
      <c r="Q946" s="179"/>
      <c r="R946" s="112" t="s">
        <v>1002</v>
      </c>
      <c r="S946" s="179"/>
      <c r="T946" s="113" t="s">
        <v>881</v>
      </c>
    </row>
    <row r="947" spans="1:20" x14ac:dyDescent="0.25">
      <c r="A947" s="195">
        <v>43245</v>
      </c>
      <c r="B947" s="112">
        <v>1045</v>
      </c>
      <c r="C947" s="121">
        <f t="shared" si="70"/>
        <v>145</v>
      </c>
      <c r="D947" s="202"/>
      <c r="G947" s="144" t="s">
        <v>343</v>
      </c>
      <c r="H947" s="179">
        <v>74.099999999999994</v>
      </c>
      <c r="I947" s="179">
        <f t="shared" si="67"/>
        <v>23.388888888888886</v>
      </c>
      <c r="J947" s="179">
        <v>84.7</v>
      </c>
      <c r="K947" s="179">
        <f t="shared" si="68"/>
        <v>29.277777777777779</v>
      </c>
      <c r="L947" s="179">
        <v>8.3000000000000007</v>
      </c>
      <c r="M947" s="185">
        <v>7.94</v>
      </c>
      <c r="N947" s="185"/>
      <c r="O947" s="175">
        <v>349.7</v>
      </c>
      <c r="P947" s="179">
        <v>23.6</v>
      </c>
      <c r="Q947" s="179"/>
      <c r="R947" s="112" t="s">
        <v>1003</v>
      </c>
      <c r="S947" s="179"/>
      <c r="T947" s="113" t="s">
        <v>881</v>
      </c>
    </row>
    <row r="948" spans="1:20" x14ac:dyDescent="0.25">
      <c r="A948" s="195">
        <v>43247</v>
      </c>
      <c r="B948" s="112">
        <v>1226</v>
      </c>
      <c r="C948" s="121">
        <f t="shared" si="70"/>
        <v>147</v>
      </c>
      <c r="D948" s="202"/>
      <c r="G948" s="144" t="s">
        <v>343</v>
      </c>
      <c r="H948" s="179">
        <v>75.599999999999994</v>
      </c>
      <c r="I948" s="179">
        <f t="shared" si="67"/>
        <v>24.222222222222218</v>
      </c>
      <c r="J948" s="179">
        <v>82.1</v>
      </c>
      <c r="K948" s="179">
        <f t="shared" si="68"/>
        <v>27.833333333333329</v>
      </c>
      <c r="L948" s="179">
        <v>8.5</v>
      </c>
      <c r="M948" s="185">
        <v>7.52</v>
      </c>
      <c r="N948" s="185"/>
      <c r="O948" s="175">
        <v>344.5</v>
      </c>
      <c r="P948" s="179">
        <v>32.200000000000003</v>
      </c>
      <c r="Q948" s="179"/>
      <c r="R948" s="112" t="s">
        <v>70</v>
      </c>
      <c r="S948" s="179"/>
      <c r="T948" s="113" t="s">
        <v>963</v>
      </c>
    </row>
    <row r="949" spans="1:20" x14ac:dyDescent="0.25">
      <c r="A949" s="195">
        <v>43248</v>
      </c>
      <c r="B949" s="112">
        <v>1302</v>
      </c>
      <c r="C949" s="121">
        <f t="shared" si="70"/>
        <v>148</v>
      </c>
      <c r="D949" s="226" t="s">
        <v>1004</v>
      </c>
      <c r="G949" s="144" t="s">
        <v>1006</v>
      </c>
      <c r="H949" s="179">
        <v>77.5</v>
      </c>
      <c r="I949" s="179">
        <f t="shared" si="67"/>
        <v>25.277777777777779</v>
      </c>
      <c r="J949" s="179">
        <v>88.6</v>
      </c>
      <c r="K949" s="179">
        <f t="shared" si="68"/>
        <v>31.444444444444439</v>
      </c>
      <c r="L949" s="179">
        <v>8.5399999999999991</v>
      </c>
      <c r="M949" s="185">
        <v>7.71</v>
      </c>
      <c r="N949" s="185"/>
      <c r="O949" s="175">
        <v>332.8</v>
      </c>
      <c r="P949" s="179">
        <v>23.3</v>
      </c>
      <c r="Q949" s="179">
        <v>19.5</v>
      </c>
      <c r="R949" s="112" t="s">
        <v>89</v>
      </c>
      <c r="S949" s="179"/>
      <c r="T949" s="113" t="s">
        <v>931</v>
      </c>
    </row>
    <row r="950" spans="1:20" x14ac:dyDescent="0.25">
      <c r="A950" s="195">
        <v>43248</v>
      </c>
      <c r="B950" s="112">
        <v>1452</v>
      </c>
      <c r="C950" s="121">
        <f t="shared" si="70"/>
        <v>148</v>
      </c>
      <c r="D950" s="226" t="s">
        <v>1005</v>
      </c>
      <c r="G950" s="144" t="s">
        <v>343</v>
      </c>
      <c r="H950" s="179">
        <v>78.8</v>
      </c>
      <c r="I950" s="179">
        <f t="shared" si="67"/>
        <v>25.999999999999996</v>
      </c>
      <c r="J950" s="179">
        <v>92.2</v>
      </c>
      <c r="K950" s="179">
        <f t="shared" si="68"/>
        <v>33.444444444444443</v>
      </c>
      <c r="L950" s="179">
        <v>8.5</v>
      </c>
      <c r="M950" s="185">
        <v>7.41</v>
      </c>
      <c r="N950" s="185"/>
      <c r="O950" s="175">
        <v>341.90000000000003</v>
      </c>
      <c r="P950" s="179">
        <v>29.9</v>
      </c>
      <c r="Q950" s="179">
        <v>12.1</v>
      </c>
      <c r="R950" s="112" t="s">
        <v>89</v>
      </c>
      <c r="S950" s="179"/>
      <c r="T950" s="113" t="s">
        <v>926</v>
      </c>
    </row>
    <row r="951" spans="1:20" x14ac:dyDescent="0.25">
      <c r="A951" s="195">
        <v>43249</v>
      </c>
      <c r="B951" s="112">
        <v>1525</v>
      </c>
      <c r="C951" s="121">
        <f t="shared" si="70"/>
        <v>149</v>
      </c>
      <c r="D951" s="202"/>
      <c r="G951" s="144" t="s">
        <v>343</v>
      </c>
      <c r="H951" s="179">
        <v>79.8</v>
      </c>
      <c r="I951" s="179">
        <v>9.5</v>
      </c>
      <c r="J951" s="179">
        <v>93.5</v>
      </c>
      <c r="K951" s="179">
        <f t="shared" si="68"/>
        <v>34.166666666666664</v>
      </c>
      <c r="L951" s="179">
        <v>9.5</v>
      </c>
      <c r="M951" s="185">
        <v>7.8</v>
      </c>
      <c r="N951" s="185"/>
      <c r="O951" s="175">
        <v>335.40000000000003</v>
      </c>
      <c r="P951" s="179">
        <v>31.9</v>
      </c>
      <c r="Q951" s="179"/>
      <c r="R951" s="112" t="s">
        <v>70</v>
      </c>
      <c r="S951" s="179"/>
      <c r="T951" s="113" t="s">
        <v>927</v>
      </c>
    </row>
    <row r="952" spans="1:20" x14ac:dyDescent="0.25">
      <c r="A952" s="195">
        <v>43249</v>
      </c>
      <c r="C952" s="121">
        <f t="shared" si="70"/>
        <v>149</v>
      </c>
      <c r="D952" s="202">
        <v>1</v>
      </c>
      <c r="E952" s="153">
        <v>1355</v>
      </c>
      <c r="F952" s="153">
        <v>1400</v>
      </c>
      <c r="G952" s="144" t="s">
        <v>1007</v>
      </c>
      <c r="H952" s="179"/>
      <c r="I952" s="179"/>
      <c r="J952" s="179"/>
      <c r="K952" s="179"/>
      <c r="L952" s="179"/>
      <c r="M952" s="185"/>
      <c r="N952" s="185"/>
      <c r="O952" s="175"/>
      <c r="P952" s="179"/>
      <c r="Q952" s="179">
        <v>185</v>
      </c>
      <c r="S952" s="179"/>
      <c r="T952" s="200"/>
    </row>
    <row r="953" spans="1:20" x14ac:dyDescent="0.25">
      <c r="A953" s="195">
        <v>43249</v>
      </c>
      <c r="C953" s="121">
        <f t="shared" si="70"/>
        <v>149</v>
      </c>
      <c r="D953" s="202">
        <v>2</v>
      </c>
      <c r="E953" s="153">
        <v>1355</v>
      </c>
      <c r="F953" s="153">
        <v>1400</v>
      </c>
      <c r="G953" s="144" t="s">
        <v>1007</v>
      </c>
      <c r="H953" s="179"/>
      <c r="I953" s="179"/>
      <c r="J953" s="179"/>
      <c r="K953" s="179"/>
      <c r="L953" s="179"/>
      <c r="M953" s="185"/>
      <c r="N953" s="185"/>
      <c r="O953" s="175"/>
      <c r="P953" s="179"/>
      <c r="Q953" s="179">
        <v>214.3</v>
      </c>
      <c r="S953" s="179"/>
      <c r="T953" s="200"/>
    </row>
    <row r="954" spans="1:20" x14ac:dyDescent="0.25">
      <c r="A954" s="195">
        <v>43249</v>
      </c>
      <c r="C954" s="121">
        <f t="shared" si="70"/>
        <v>149</v>
      </c>
      <c r="D954" s="202">
        <v>3</v>
      </c>
      <c r="E954" s="153">
        <v>1355</v>
      </c>
      <c r="F954" s="153">
        <v>1400</v>
      </c>
      <c r="G954" s="144" t="s">
        <v>1007</v>
      </c>
      <c r="H954" s="179"/>
      <c r="I954" s="179"/>
      <c r="J954" s="179"/>
      <c r="K954" s="179"/>
      <c r="L954" s="179"/>
      <c r="M954" s="185"/>
      <c r="N954" s="185"/>
      <c r="O954" s="175"/>
      <c r="P954" s="179"/>
      <c r="Q954" s="45">
        <v>488.4</v>
      </c>
      <c r="S954" s="179"/>
      <c r="T954" s="200"/>
    </row>
    <row r="955" spans="1:20" x14ac:dyDescent="0.25">
      <c r="A955" s="195">
        <v>43249</v>
      </c>
      <c r="C955" s="121">
        <f t="shared" si="70"/>
        <v>149</v>
      </c>
      <c r="D955" s="226">
        <v>4</v>
      </c>
      <c r="E955" s="153">
        <v>1355</v>
      </c>
      <c r="F955" s="153">
        <v>1400</v>
      </c>
      <c r="G955" s="144" t="s">
        <v>1007</v>
      </c>
      <c r="H955" s="179"/>
      <c r="I955" s="179"/>
      <c r="J955" s="179"/>
      <c r="K955" s="179"/>
      <c r="L955" s="179"/>
      <c r="M955" s="185"/>
      <c r="N955" s="185"/>
      <c r="O955" s="175"/>
      <c r="P955" s="179"/>
      <c r="Q955" s="45">
        <v>579.4</v>
      </c>
      <c r="S955" s="179"/>
      <c r="T955" s="200"/>
    </row>
    <row r="956" spans="1:20" x14ac:dyDescent="0.25">
      <c r="A956" s="195">
        <v>43249</v>
      </c>
      <c r="C956" s="121">
        <f t="shared" si="70"/>
        <v>149</v>
      </c>
      <c r="D956" s="226">
        <v>5</v>
      </c>
      <c r="E956" s="153">
        <v>1355</v>
      </c>
      <c r="F956" s="153">
        <v>1400</v>
      </c>
      <c r="G956" s="144" t="s">
        <v>1007</v>
      </c>
      <c r="H956" s="179"/>
      <c r="I956" s="179"/>
      <c r="J956" s="179"/>
      <c r="K956" s="179"/>
      <c r="L956" s="179"/>
      <c r="M956" s="185"/>
      <c r="N956" s="185"/>
      <c r="O956" s="175"/>
      <c r="P956" s="179"/>
      <c r="Q956" s="45">
        <v>410.6</v>
      </c>
      <c r="S956" s="179"/>
      <c r="T956" s="200"/>
    </row>
    <row r="957" spans="1:20" x14ac:dyDescent="0.25">
      <c r="A957" s="195">
        <v>43249</v>
      </c>
      <c r="C957" s="121">
        <f t="shared" si="70"/>
        <v>149</v>
      </c>
      <c r="D957" s="226" t="s">
        <v>1008</v>
      </c>
      <c r="E957" s="153">
        <v>1355</v>
      </c>
      <c r="F957" s="153">
        <v>1400</v>
      </c>
      <c r="G957" s="144" t="s">
        <v>1007</v>
      </c>
      <c r="H957" s="179"/>
      <c r="I957" s="179"/>
      <c r="J957" s="179"/>
      <c r="K957" s="179"/>
      <c r="L957" s="179"/>
      <c r="M957" s="185"/>
      <c r="N957" s="185"/>
      <c r="O957" s="175"/>
      <c r="P957" s="179"/>
      <c r="Q957" s="45">
        <v>307.60000000000002</v>
      </c>
      <c r="S957" s="179"/>
      <c r="T957" s="200"/>
    </row>
    <row r="958" spans="1:20" x14ac:dyDescent="0.25">
      <c r="A958" s="195">
        <v>43249</v>
      </c>
      <c r="C958" s="121">
        <f t="shared" si="70"/>
        <v>149</v>
      </c>
      <c r="D958" s="226" t="s">
        <v>1009</v>
      </c>
      <c r="E958" s="153">
        <v>1355</v>
      </c>
      <c r="F958" s="153">
        <v>1400</v>
      </c>
      <c r="G958" s="144" t="s">
        <v>1007</v>
      </c>
      <c r="H958" s="179"/>
      <c r="I958" s="179"/>
      <c r="J958" s="179"/>
      <c r="K958" s="179"/>
      <c r="L958" s="179"/>
      <c r="M958" s="185"/>
      <c r="N958" s="185"/>
      <c r="O958" s="175"/>
      <c r="P958" s="179"/>
      <c r="Q958" s="45">
        <v>344.8</v>
      </c>
      <c r="S958" s="179"/>
      <c r="T958" s="200"/>
    </row>
    <row r="959" spans="1:20" x14ac:dyDescent="0.25">
      <c r="A959" s="195">
        <v>43249</v>
      </c>
      <c r="C959" s="121">
        <f t="shared" si="70"/>
        <v>149</v>
      </c>
      <c r="D959" s="226" t="s">
        <v>1010</v>
      </c>
      <c r="E959" s="153">
        <v>1355</v>
      </c>
      <c r="F959" s="153">
        <v>1400</v>
      </c>
      <c r="G959" s="144" t="s">
        <v>1007</v>
      </c>
      <c r="H959" s="179"/>
      <c r="I959" s="179"/>
      <c r="J959" s="179"/>
      <c r="K959" s="179"/>
      <c r="L959" s="179"/>
      <c r="M959" s="185"/>
      <c r="N959" s="185"/>
      <c r="O959" s="175"/>
      <c r="P959" s="179"/>
      <c r="Q959" s="179">
        <v>191.8</v>
      </c>
      <c r="S959" s="179"/>
      <c r="T959" s="200"/>
    </row>
    <row r="960" spans="1:20" x14ac:dyDescent="0.25">
      <c r="A960" s="195">
        <v>43249</v>
      </c>
      <c r="C960" s="121">
        <f t="shared" si="70"/>
        <v>149</v>
      </c>
      <c r="D960" s="226" t="s">
        <v>1011</v>
      </c>
      <c r="E960" s="153">
        <v>1355</v>
      </c>
      <c r="F960" s="153">
        <v>1400</v>
      </c>
      <c r="G960" s="144" t="s">
        <v>1007</v>
      </c>
      <c r="H960" s="179"/>
      <c r="I960" s="179"/>
      <c r="J960" s="179"/>
      <c r="K960" s="179"/>
      <c r="L960" s="179"/>
      <c r="M960" s="185"/>
      <c r="N960" s="185"/>
      <c r="O960" s="175"/>
      <c r="P960" s="179"/>
      <c r="Q960" s="179">
        <v>196.8</v>
      </c>
      <c r="S960" s="179"/>
      <c r="T960" s="200"/>
    </row>
    <row r="961" spans="1:50" x14ac:dyDescent="0.25">
      <c r="A961" s="195">
        <v>43249</v>
      </c>
      <c r="C961" s="121">
        <f t="shared" si="70"/>
        <v>149</v>
      </c>
      <c r="D961" s="226" t="s">
        <v>1012</v>
      </c>
      <c r="E961" s="153">
        <v>1355</v>
      </c>
      <c r="F961" s="153">
        <v>1400</v>
      </c>
      <c r="G961" s="144" t="s">
        <v>1007</v>
      </c>
      <c r="H961" s="179"/>
      <c r="I961" s="179"/>
      <c r="J961" s="179"/>
      <c r="K961" s="179"/>
      <c r="L961" s="179"/>
      <c r="M961" s="185"/>
      <c r="N961" s="185"/>
      <c r="O961" s="175"/>
      <c r="P961" s="179"/>
      <c r="Q961" s="45">
        <v>1119.9000000000001</v>
      </c>
      <c r="S961" s="179"/>
      <c r="T961" s="200"/>
    </row>
    <row r="962" spans="1:50" x14ac:dyDescent="0.25">
      <c r="A962" s="195">
        <v>43249</v>
      </c>
      <c r="C962" s="121">
        <f t="shared" si="70"/>
        <v>149</v>
      </c>
      <c r="D962" s="226" t="s">
        <v>1013</v>
      </c>
      <c r="E962" s="153">
        <v>1355</v>
      </c>
      <c r="F962" s="153">
        <v>1400</v>
      </c>
      <c r="G962" s="144" t="s">
        <v>1007</v>
      </c>
      <c r="H962" s="179"/>
      <c r="I962" s="179"/>
      <c r="J962" s="179"/>
      <c r="K962" s="179"/>
      <c r="L962" s="179"/>
      <c r="M962" s="185"/>
      <c r="N962" s="185"/>
      <c r="O962" s="175"/>
      <c r="P962" s="179"/>
      <c r="Q962" s="45">
        <v>686.7</v>
      </c>
      <c r="S962" s="179"/>
      <c r="T962" s="200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</row>
    <row r="963" spans="1:50" x14ac:dyDescent="0.25">
      <c r="A963" s="195">
        <v>43250</v>
      </c>
      <c r="B963" s="187">
        <v>1345</v>
      </c>
      <c r="C963" s="121">
        <f t="shared" si="70"/>
        <v>150</v>
      </c>
      <c r="D963" s="202"/>
      <c r="G963" s="144" t="s">
        <v>343</v>
      </c>
      <c r="H963" s="179">
        <v>80.8</v>
      </c>
      <c r="I963" s="179">
        <f t="shared" ref="I963" si="71">CONVERT(H963,"F","C")</f>
        <v>27.111111111111107</v>
      </c>
      <c r="J963" s="179">
        <v>93.2</v>
      </c>
      <c r="K963" s="179">
        <f>CONVERT(J963,"F","C")</f>
        <v>34</v>
      </c>
      <c r="L963" s="179">
        <v>8.1</v>
      </c>
      <c r="M963" s="185">
        <v>7.94</v>
      </c>
      <c r="N963" s="185"/>
      <c r="O963" s="175">
        <v>338</v>
      </c>
      <c r="P963" s="179">
        <v>32.4</v>
      </c>
      <c r="Q963" s="179"/>
      <c r="S963" s="179"/>
      <c r="T963" s="113" t="s">
        <v>963</v>
      </c>
      <c r="X963" s="174"/>
      <c r="Y963" s="157"/>
      <c r="Z963" s="164"/>
      <c r="AA963" s="211"/>
      <c r="AB963" s="211"/>
      <c r="AC963" s="211"/>
      <c r="AD963" s="157"/>
      <c r="AE963" s="157"/>
      <c r="AF963" s="214"/>
      <c r="AG963" s="157"/>
      <c r="AH963" s="157"/>
    </row>
    <row r="964" spans="1:50" x14ac:dyDescent="0.25">
      <c r="A964" s="195">
        <v>43251</v>
      </c>
      <c r="B964" s="187">
        <v>1135</v>
      </c>
      <c r="C964" s="121">
        <f t="shared" si="70"/>
        <v>151</v>
      </c>
      <c r="D964" s="202">
        <v>1</v>
      </c>
      <c r="E964" s="144">
        <v>1400</v>
      </c>
      <c r="F964" s="144">
        <v>1400</v>
      </c>
      <c r="G964" s="144" t="s">
        <v>1017</v>
      </c>
      <c r="O964" s="175"/>
      <c r="Q964" s="130">
        <v>151.5</v>
      </c>
      <c r="X964" s="174"/>
      <c r="Y964" s="157"/>
      <c r="Z964" s="164"/>
      <c r="AA964" s="211"/>
      <c r="AB964" s="211"/>
      <c r="AC964" s="211"/>
      <c r="AD964" s="157"/>
      <c r="AE964" s="157"/>
      <c r="AF964" s="214"/>
      <c r="AG964" s="157"/>
      <c r="AH964" s="157"/>
    </row>
    <row r="965" spans="1:50" x14ac:dyDescent="0.25">
      <c r="A965" s="195">
        <v>43251</v>
      </c>
      <c r="B965" s="187">
        <v>1140</v>
      </c>
      <c r="C965" s="121">
        <f t="shared" si="70"/>
        <v>151</v>
      </c>
      <c r="D965" s="202">
        <v>2</v>
      </c>
      <c r="E965" s="144">
        <v>1400</v>
      </c>
      <c r="F965" s="144">
        <v>1400</v>
      </c>
      <c r="G965" s="144" t="s">
        <v>1017</v>
      </c>
      <c r="O965" s="175"/>
      <c r="Q965" s="130">
        <v>193.5</v>
      </c>
      <c r="X965" s="174"/>
      <c r="Y965" s="157"/>
      <c r="Z965" s="164"/>
      <c r="AA965" s="211"/>
      <c r="AB965" s="211"/>
      <c r="AC965" s="211"/>
      <c r="AD965" s="176"/>
      <c r="AE965" s="176"/>
      <c r="AF965" s="176"/>
      <c r="AG965" s="164"/>
      <c r="AH965" s="176"/>
      <c r="AI965" s="179"/>
      <c r="AJ965" s="187"/>
      <c r="AK965" s="187"/>
      <c r="AL965" s="187"/>
      <c r="AM965" s="187"/>
      <c r="AN965" s="179"/>
      <c r="AO965" s="185"/>
      <c r="AP965" s="187"/>
      <c r="AQ965" s="179"/>
      <c r="AS965" s="179"/>
      <c r="AT965" s="179"/>
      <c r="AU965" s="179"/>
      <c r="AW965" s="187"/>
      <c r="AX965" s="200"/>
    </row>
    <row r="966" spans="1:50" x14ac:dyDescent="0.25">
      <c r="A966" s="195">
        <v>43251</v>
      </c>
      <c r="B966" s="187">
        <v>1145</v>
      </c>
      <c r="C966" s="121">
        <f t="shared" si="70"/>
        <v>151</v>
      </c>
      <c r="D966" s="202">
        <v>3</v>
      </c>
      <c r="E966" s="144">
        <v>1400</v>
      </c>
      <c r="F966" s="144">
        <v>1400</v>
      </c>
      <c r="G966" s="144" t="s">
        <v>1017</v>
      </c>
      <c r="H966" s="179"/>
      <c r="I966" s="179"/>
      <c r="J966" s="179"/>
      <c r="K966" s="179"/>
      <c r="L966" s="179"/>
      <c r="M966" s="185"/>
      <c r="N966" s="185"/>
      <c r="O966" s="175"/>
      <c r="P966" s="179"/>
      <c r="Q966" s="179">
        <v>193.5</v>
      </c>
      <c r="S966" s="179"/>
      <c r="T966" s="200"/>
      <c r="X966" s="174"/>
      <c r="Y966" s="157"/>
      <c r="Z966" s="213"/>
      <c r="AA966" s="211"/>
      <c r="AB966" s="211"/>
      <c r="AC966" s="211"/>
      <c r="AD966" s="176"/>
      <c r="AE966" s="176"/>
      <c r="AF966" s="176"/>
      <c r="AG966" s="164"/>
      <c r="AH966" s="176"/>
      <c r="AI966" s="179"/>
      <c r="AJ966" s="187"/>
      <c r="AK966" s="187"/>
      <c r="AL966" s="187"/>
      <c r="AM966" s="187"/>
      <c r="AN966" s="179"/>
      <c r="AO966" s="185"/>
      <c r="AP966" s="187"/>
      <c r="AQ966" s="179"/>
      <c r="AS966" s="179"/>
      <c r="AT966" s="179"/>
      <c r="AU966" s="179"/>
      <c r="AW966" s="187"/>
      <c r="AX966" s="200"/>
    </row>
    <row r="967" spans="1:50" x14ac:dyDescent="0.25">
      <c r="A967" s="195">
        <v>43251</v>
      </c>
      <c r="B967" s="187">
        <v>1149</v>
      </c>
      <c r="C967" s="121">
        <f t="shared" si="70"/>
        <v>151</v>
      </c>
      <c r="D967" s="226">
        <v>4</v>
      </c>
      <c r="E967" s="144">
        <v>1400</v>
      </c>
      <c r="F967" s="144">
        <v>1400</v>
      </c>
      <c r="G967" s="144" t="s">
        <v>1017</v>
      </c>
      <c r="H967" s="179"/>
      <c r="I967" s="179"/>
      <c r="J967" s="179"/>
      <c r="K967" s="179"/>
      <c r="L967" s="179"/>
      <c r="M967" s="185"/>
      <c r="N967" s="185"/>
      <c r="O967" s="175"/>
      <c r="P967" s="179"/>
      <c r="Q967" s="179">
        <v>135.4</v>
      </c>
      <c r="S967" s="179"/>
      <c r="T967" s="200"/>
      <c r="X967" s="174"/>
      <c r="Y967" s="157"/>
      <c r="Z967" s="213"/>
      <c r="AA967" s="211"/>
      <c r="AB967" s="211"/>
      <c r="AC967" s="211"/>
      <c r="AD967" s="176"/>
      <c r="AE967" s="176"/>
      <c r="AF967" s="176"/>
      <c r="AG967" s="211"/>
      <c r="AH967" s="176"/>
      <c r="AI967" s="179"/>
      <c r="AJ967" s="187"/>
      <c r="AK967" s="187"/>
      <c r="AL967" s="187"/>
      <c r="AM967" s="187"/>
      <c r="AN967" s="179"/>
      <c r="AO967" s="185"/>
      <c r="AP967" s="187"/>
      <c r="AQ967" s="179"/>
      <c r="AS967" s="179"/>
      <c r="AT967" s="179"/>
      <c r="AU967" s="179"/>
      <c r="AW967" s="187"/>
      <c r="AX967" s="144" t="s">
        <v>1019</v>
      </c>
    </row>
    <row r="968" spans="1:50" x14ac:dyDescent="0.25">
      <c r="A968" s="195">
        <v>43251</v>
      </c>
      <c r="B968" s="187">
        <v>1200</v>
      </c>
      <c r="C968" s="121">
        <f t="shared" si="70"/>
        <v>151</v>
      </c>
      <c r="D968" s="226" t="s">
        <v>1015</v>
      </c>
      <c r="E968" s="144">
        <v>1400</v>
      </c>
      <c r="F968" s="144">
        <v>1400</v>
      </c>
      <c r="G968" s="144" t="s">
        <v>1017</v>
      </c>
      <c r="H968" s="179"/>
      <c r="I968" s="179"/>
      <c r="J968" s="179"/>
      <c r="K968" s="179"/>
      <c r="L968" s="179"/>
      <c r="M968" s="185"/>
      <c r="N968" s="185"/>
      <c r="O968" s="175"/>
      <c r="P968" s="179"/>
      <c r="Q968" s="179">
        <v>167</v>
      </c>
      <c r="S968" s="179"/>
      <c r="T968" s="144" t="s">
        <v>1019</v>
      </c>
      <c r="X968" s="174"/>
      <c r="Y968" s="211"/>
      <c r="Z968" s="213"/>
      <c r="AA968" s="211"/>
      <c r="AB968" s="211"/>
      <c r="AC968" s="211"/>
      <c r="AD968" s="176"/>
      <c r="AE968" s="176"/>
      <c r="AF968" s="176"/>
      <c r="AG968" s="211"/>
      <c r="AH968" s="176"/>
      <c r="AI968" s="179"/>
      <c r="AJ968" s="187"/>
      <c r="AK968" s="187"/>
      <c r="AL968" s="187"/>
      <c r="AM968" s="187"/>
      <c r="AN968" s="179"/>
      <c r="AO968" s="185"/>
      <c r="AP968" s="187"/>
      <c r="AQ968" s="179"/>
      <c r="AS968" s="179"/>
      <c r="AT968" s="179"/>
      <c r="AU968" s="179"/>
      <c r="AW968" s="187"/>
      <c r="AX968" s="144" t="s">
        <v>1020</v>
      </c>
    </row>
    <row r="969" spans="1:50" x14ac:dyDescent="0.25">
      <c r="A969" s="195">
        <v>43251</v>
      </c>
      <c r="B969" s="112">
        <v>1200</v>
      </c>
      <c r="C969" s="121">
        <f t="shared" si="70"/>
        <v>151</v>
      </c>
      <c r="D969" s="226" t="s">
        <v>1016</v>
      </c>
      <c r="E969" s="144">
        <v>1400</v>
      </c>
      <c r="F969" s="144">
        <v>1400</v>
      </c>
      <c r="G969" s="144" t="s">
        <v>1017</v>
      </c>
      <c r="H969" s="179"/>
      <c r="I969" s="179"/>
      <c r="J969" s="179"/>
      <c r="K969" s="179"/>
      <c r="L969" s="179"/>
      <c r="M969" s="185"/>
      <c r="N969" s="185"/>
      <c r="O969" s="175"/>
      <c r="P969" s="179"/>
      <c r="Q969" s="179">
        <v>133.30000000000001</v>
      </c>
      <c r="S969" s="179"/>
      <c r="T969" s="144" t="s">
        <v>1020</v>
      </c>
      <c r="X969" s="174"/>
      <c r="Y969" s="211"/>
      <c r="Z969" s="213"/>
      <c r="AA969" s="211"/>
      <c r="AB969" s="211"/>
      <c r="AC969" s="211"/>
      <c r="AD969" s="176"/>
      <c r="AE969" s="176"/>
      <c r="AF969" s="176"/>
      <c r="AG969" s="164"/>
      <c r="AH969" s="176"/>
      <c r="AI969" s="179"/>
      <c r="AJ969" s="187"/>
      <c r="AK969" s="187"/>
      <c r="AL969" s="187"/>
      <c r="AM969" s="187"/>
      <c r="AN969" s="179"/>
      <c r="AO969" s="185"/>
      <c r="AP969" s="187"/>
      <c r="AQ969" s="179"/>
      <c r="AS969" s="179"/>
      <c r="AT969" s="179"/>
      <c r="AU969" s="179"/>
      <c r="AW969" s="187"/>
    </row>
    <row r="970" spans="1:50" x14ac:dyDescent="0.25">
      <c r="A970" s="195">
        <v>43251</v>
      </c>
      <c r="B970" s="112">
        <v>1205</v>
      </c>
      <c r="C970" s="121">
        <f t="shared" si="70"/>
        <v>151</v>
      </c>
      <c r="D970" s="226" t="s">
        <v>1008</v>
      </c>
      <c r="E970" s="144">
        <v>1400</v>
      </c>
      <c r="F970" s="144">
        <v>1400</v>
      </c>
      <c r="G970" s="144" t="s">
        <v>1017</v>
      </c>
      <c r="H970" s="179"/>
      <c r="I970" s="179"/>
      <c r="J970" s="179"/>
      <c r="K970" s="179"/>
      <c r="L970" s="179"/>
      <c r="M970" s="185"/>
      <c r="N970" s="185"/>
      <c r="O970" s="175"/>
      <c r="P970" s="179"/>
      <c r="Q970" s="179">
        <v>201.4</v>
      </c>
      <c r="S970" s="179"/>
      <c r="X970" s="174"/>
      <c r="Y970" s="211"/>
      <c r="Z970" s="213"/>
      <c r="AA970" s="211"/>
      <c r="AB970" s="211"/>
      <c r="AC970" s="211"/>
      <c r="AD970" s="176"/>
      <c r="AE970" s="176"/>
      <c r="AF970" s="214"/>
      <c r="AG970" s="164"/>
      <c r="AH970" s="176"/>
      <c r="AI970" s="179"/>
      <c r="AJ970" s="187"/>
      <c r="AK970" s="187"/>
      <c r="AL970" s="187"/>
      <c r="AM970" s="187"/>
      <c r="AN970" s="179"/>
      <c r="AO970" s="185"/>
      <c r="AP970" s="187"/>
      <c r="AQ970" s="179"/>
      <c r="AS970" s="179"/>
      <c r="AT970" s="179"/>
      <c r="AU970" s="179"/>
      <c r="AW970" s="187"/>
    </row>
    <row r="971" spans="1:50" x14ac:dyDescent="0.25">
      <c r="A971" s="195">
        <v>43251</v>
      </c>
      <c r="B971" s="112">
        <v>1214</v>
      </c>
      <c r="C971" s="121">
        <f t="shared" si="70"/>
        <v>151</v>
      </c>
      <c r="D971" s="226" t="s">
        <v>1009</v>
      </c>
      <c r="E971" s="144">
        <v>1400</v>
      </c>
      <c r="F971" s="144">
        <v>1400</v>
      </c>
      <c r="G971" s="144" t="s">
        <v>1017</v>
      </c>
      <c r="H971" s="179"/>
      <c r="I971" s="179"/>
      <c r="J971" s="179"/>
      <c r="K971" s="179"/>
      <c r="L971" s="179"/>
      <c r="M971" s="185"/>
      <c r="N971" s="185"/>
      <c r="O971" s="175"/>
      <c r="P971" s="179"/>
      <c r="Q971" s="130">
        <v>160.69999999999999</v>
      </c>
      <c r="S971" s="179"/>
      <c r="X971" s="174"/>
      <c r="Y971" s="211"/>
      <c r="Z971" s="213"/>
      <c r="AA971" s="211"/>
      <c r="AB971" s="211"/>
      <c r="AC971" s="211"/>
      <c r="AD971" s="164"/>
      <c r="AE971" s="176"/>
      <c r="AF971" s="176"/>
      <c r="AG971" s="164"/>
      <c r="AH971" s="176"/>
      <c r="AI971" s="179"/>
      <c r="AJ971" s="187"/>
      <c r="AK971" s="187"/>
      <c r="AL971" s="187"/>
      <c r="AM971" s="187"/>
      <c r="AN971" s="179"/>
      <c r="AO971" s="185"/>
      <c r="AP971" s="187"/>
      <c r="AQ971" s="179"/>
      <c r="AS971" s="179"/>
      <c r="AT971" s="179"/>
      <c r="AU971" s="179"/>
      <c r="AW971" s="187"/>
    </row>
    <row r="972" spans="1:50" x14ac:dyDescent="0.25">
      <c r="A972" s="195">
        <v>43251</v>
      </c>
      <c r="B972" s="112">
        <v>1220</v>
      </c>
      <c r="C972" s="121">
        <f t="shared" si="70"/>
        <v>151</v>
      </c>
      <c r="D972" s="226" t="s">
        <v>1010</v>
      </c>
      <c r="E972" s="144">
        <v>1400</v>
      </c>
      <c r="F972" s="144">
        <v>1400</v>
      </c>
      <c r="G972" s="144" t="s">
        <v>1017</v>
      </c>
      <c r="H972" s="187"/>
      <c r="I972" s="179"/>
      <c r="J972" s="179"/>
      <c r="K972" s="179"/>
      <c r="L972" s="179"/>
      <c r="M972" s="185"/>
      <c r="N972" s="185"/>
      <c r="O972" s="175"/>
      <c r="P972" s="179"/>
      <c r="Q972" s="45">
        <v>307.60000000000002</v>
      </c>
      <c r="S972" s="179"/>
      <c r="X972" s="174"/>
      <c r="Y972" s="211"/>
      <c r="Z972" s="213"/>
      <c r="AA972" s="211"/>
      <c r="AB972" s="211"/>
      <c r="AC972" s="211"/>
      <c r="AD972" s="164"/>
      <c r="AE972" s="176"/>
      <c r="AF972" s="176"/>
      <c r="AG972" s="164"/>
      <c r="AH972" s="176"/>
      <c r="AI972" s="179"/>
      <c r="AJ972" s="187"/>
      <c r="AK972" s="187"/>
      <c r="AL972" s="187"/>
      <c r="AM972" s="187"/>
      <c r="AN972" s="179"/>
      <c r="AO972" s="185"/>
      <c r="AP972" s="187"/>
      <c r="AQ972" s="179"/>
      <c r="AS972" s="179"/>
      <c r="AT972" s="179"/>
      <c r="AU972" s="179"/>
      <c r="AW972" s="187"/>
    </row>
    <row r="973" spans="1:50" x14ac:dyDescent="0.25">
      <c r="A973" s="195">
        <v>43251</v>
      </c>
      <c r="B973" s="112">
        <v>1229</v>
      </c>
      <c r="C973" s="121">
        <f t="shared" si="70"/>
        <v>151</v>
      </c>
      <c r="D973" s="226" t="s">
        <v>1011</v>
      </c>
      <c r="E973" s="144">
        <v>1400</v>
      </c>
      <c r="F973" s="144">
        <v>1400</v>
      </c>
      <c r="G973" s="144" t="s">
        <v>1017</v>
      </c>
      <c r="H973" s="187"/>
      <c r="I973" s="179"/>
      <c r="J973" s="179"/>
      <c r="K973" s="179"/>
      <c r="L973" s="179"/>
      <c r="M973" s="185"/>
      <c r="N973" s="185"/>
      <c r="O973" s="175"/>
      <c r="P973" s="179"/>
      <c r="Q973" s="179">
        <v>93.3</v>
      </c>
      <c r="S973" s="179"/>
      <c r="X973" s="174"/>
      <c r="Y973" s="211"/>
      <c r="Z973" s="213"/>
      <c r="AA973" s="211"/>
      <c r="AB973" s="211"/>
      <c r="AC973" s="211"/>
      <c r="AD973" s="164"/>
      <c r="AE973" s="176"/>
      <c r="AF973" s="176"/>
      <c r="AG973" s="164"/>
      <c r="AH973" s="164"/>
      <c r="AI973" s="187"/>
      <c r="AJ973" s="187"/>
      <c r="AK973" s="187"/>
      <c r="AL973" s="187"/>
      <c r="AM973" s="187"/>
      <c r="AN973" s="187"/>
      <c r="AO973" s="185"/>
      <c r="AP973" s="187"/>
      <c r="AQ973" s="179"/>
      <c r="AS973" s="179"/>
      <c r="AT973" s="179"/>
      <c r="AU973" s="179"/>
      <c r="AW973" s="187"/>
    </row>
    <row r="974" spans="1:50" x14ac:dyDescent="0.25">
      <c r="A974" s="195">
        <v>43251</v>
      </c>
      <c r="B974" s="112">
        <v>1234</v>
      </c>
      <c r="C974" s="121">
        <f t="shared" si="70"/>
        <v>151</v>
      </c>
      <c r="D974" s="226" t="s">
        <v>1014</v>
      </c>
      <c r="E974" s="144">
        <v>1400</v>
      </c>
      <c r="F974" s="144">
        <v>1400</v>
      </c>
      <c r="G974" s="144" t="s">
        <v>1017</v>
      </c>
      <c r="H974" s="187"/>
      <c r="I974" s="179"/>
      <c r="J974" s="187"/>
      <c r="K974" s="187"/>
      <c r="L974" s="187"/>
      <c r="M974" s="185"/>
      <c r="N974" s="185"/>
      <c r="O974" s="175"/>
      <c r="P974" s="179"/>
      <c r="Q974" s="179">
        <v>151.5</v>
      </c>
      <c r="S974" s="179"/>
      <c r="X974" s="174"/>
      <c r="Y974" s="211"/>
      <c r="Z974" s="213"/>
      <c r="AA974" s="211"/>
      <c r="AB974" s="211"/>
      <c r="AC974" s="211"/>
      <c r="AD974" s="157"/>
      <c r="AE974" s="157"/>
      <c r="AF974" s="164"/>
      <c r="AG974" s="157"/>
      <c r="AH974" s="157"/>
    </row>
    <row r="975" spans="1:50" x14ac:dyDescent="0.25">
      <c r="A975" s="195">
        <v>43251</v>
      </c>
      <c r="B975" s="112">
        <v>1305</v>
      </c>
      <c r="C975" s="121">
        <f t="shared" si="70"/>
        <v>151</v>
      </c>
      <c r="D975" s="226" t="s">
        <v>1018</v>
      </c>
      <c r="E975" s="144">
        <v>1400</v>
      </c>
      <c r="F975" s="144">
        <v>1400</v>
      </c>
      <c r="G975" s="144" t="s">
        <v>1017</v>
      </c>
      <c r="O975" s="175"/>
      <c r="Q975" s="153">
        <v>0</v>
      </c>
    </row>
    <row r="976" spans="1:50" x14ac:dyDescent="0.25">
      <c r="A976" s="195">
        <v>43252</v>
      </c>
      <c r="B976" s="187">
        <v>1235</v>
      </c>
      <c r="C976" s="121">
        <f t="shared" si="70"/>
        <v>152</v>
      </c>
      <c r="D976" s="202"/>
      <c r="G976" s="144" t="s">
        <v>343</v>
      </c>
      <c r="H976" s="179">
        <v>78.7</v>
      </c>
      <c r="I976" s="179">
        <f>CONVERT(H976,"F","C")</f>
        <v>25.944444444444446</v>
      </c>
      <c r="J976" s="179">
        <v>89.9</v>
      </c>
      <c r="K976" s="179">
        <f>CONVERT(J976,"F","C")</f>
        <v>32.166666666666671</v>
      </c>
      <c r="L976" s="179">
        <v>9.3000000000000007</v>
      </c>
      <c r="M976" s="185">
        <v>7.95</v>
      </c>
      <c r="N976" s="185"/>
      <c r="O976" s="175">
        <v>339.3</v>
      </c>
      <c r="P976" s="179">
        <v>28.3</v>
      </c>
      <c r="Q976" s="179"/>
      <c r="S976" s="179"/>
      <c r="T976" s="113" t="s">
        <v>873</v>
      </c>
    </row>
    <row r="977" spans="1:20" x14ac:dyDescent="0.25">
      <c r="A977" s="195">
        <v>43253</v>
      </c>
      <c r="B977" s="112">
        <v>1405</v>
      </c>
      <c r="C977" s="121">
        <f t="shared" ref="C977:C1040" si="72">A977-DATE(YEAR(A977),1,0)</f>
        <v>153</v>
      </c>
      <c r="D977" s="202"/>
      <c r="G977" s="144" t="s">
        <v>343</v>
      </c>
      <c r="H977" s="187">
        <v>82.9</v>
      </c>
      <c r="I977" s="179">
        <f>CONVERT(H977,"F","C")</f>
        <v>28.277777777777779</v>
      </c>
      <c r="J977" s="187">
        <v>96.5</v>
      </c>
      <c r="K977" s="179">
        <f>CONVERT(J977,"F","C")</f>
        <v>35.833333333333336</v>
      </c>
      <c r="L977" s="187">
        <v>7.9</v>
      </c>
      <c r="M977" s="187">
        <v>7.86</v>
      </c>
      <c r="N977" s="187"/>
      <c r="O977" s="175">
        <v>338</v>
      </c>
      <c r="P977" s="187">
        <v>24.4</v>
      </c>
      <c r="Q977" s="187"/>
      <c r="T977" s="144" t="s">
        <v>873</v>
      </c>
    </row>
    <row r="978" spans="1:20" x14ac:dyDescent="0.25">
      <c r="A978" s="195">
        <v>43255</v>
      </c>
      <c r="B978" s="112">
        <v>1230</v>
      </c>
      <c r="C978" s="121">
        <f t="shared" si="72"/>
        <v>155</v>
      </c>
      <c r="D978" s="202"/>
      <c r="G978" s="144" t="s">
        <v>343</v>
      </c>
      <c r="H978" s="187">
        <v>83.1</v>
      </c>
      <c r="I978" s="179">
        <f>CONVERT(H978,"F","C")</f>
        <v>28.388888888888886</v>
      </c>
      <c r="J978" s="187">
        <v>100.4</v>
      </c>
      <c r="K978" s="179">
        <f>CONVERT(J978,"F","C")</f>
        <v>38</v>
      </c>
      <c r="L978" s="187">
        <v>9.4</v>
      </c>
      <c r="M978" s="187">
        <v>7.92</v>
      </c>
      <c r="N978" s="187"/>
      <c r="O978" s="175">
        <v>334.1</v>
      </c>
      <c r="P978" s="187">
        <v>30.5</v>
      </c>
      <c r="Q978" s="187"/>
      <c r="T978" s="144" t="s">
        <v>931</v>
      </c>
    </row>
    <row r="979" spans="1:20" x14ac:dyDescent="0.25">
      <c r="A979" s="195">
        <v>43258</v>
      </c>
      <c r="B979" s="112">
        <v>1330</v>
      </c>
      <c r="C979" s="121">
        <f t="shared" si="72"/>
        <v>158</v>
      </c>
      <c r="D979" s="202"/>
      <c r="G979" s="144" t="s">
        <v>343</v>
      </c>
      <c r="H979" s="187">
        <v>78.099999999999994</v>
      </c>
      <c r="I979" s="179">
        <f t="shared" ref="I979:I998" si="73">CONVERT(H979,"F","C")</f>
        <v>25.611111111111107</v>
      </c>
      <c r="J979" s="187">
        <v>93.5</v>
      </c>
      <c r="K979" s="179">
        <f t="shared" ref="K979:K985" si="74">CONVERT(J979,"F","C")</f>
        <v>34.166666666666664</v>
      </c>
      <c r="L979" s="187">
        <v>7.8</v>
      </c>
      <c r="M979" s="187">
        <v>7.91</v>
      </c>
      <c r="N979" s="187"/>
      <c r="O979" s="175">
        <v>335.40000000000003</v>
      </c>
      <c r="P979" s="187">
        <v>39.1</v>
      </c>
      <c r="Q979" s="187"/>
      <c r="T979" s="144" t="s">
        <v>973</v>
      </c>
    </row>
    <row r="980" spans="1:20" s="67" customFormat="1" x14ac:dyDescent="0.25">
      <c r="A980" s="69">
        <v>43264</v>
      </c>
      <c r="B980" s="68">
        <v>1520</v>
      </c>
      <c r="C980" s="121">
        <f t="shared" si="72"/>
        <v>164</v>
      </c>
      <c r="D980" s="11"/>
      <c r="G980" s="144" t="s">
        <v>343</v>
      </c>
      <c r="H980" s="112">
        <v>77.3</v>
      </c>
      <c r="I980" s="130">
        <f t="shared" si="73"/>
        <v>25.166666666666664</v>
      </c>
      <c r="J980" s="112">
        <v>92.1</v>
      </c>
      <c r="K980" s="130">
        <f t="shared" si="74"/>
        <v>33.388888888888886</v>
      </c>
      <c r="L980" s="112">
        <v>8.1999999999999993</v>
      </c>
      <c r="M980" s="72">
        <v>8.3699999999999992</v>
      </c>
      <c r="N980" s="72"/>
      <c r="O980" s="175">
        <v>345.8</v>
      </c>
      <c r="P980" s="112">
        <v>30.3</v>
      </c>
      <c r="R980" s="112" t="s">
        <v>103</v>
      </c>
      <c r="T980" s="144" t="s">
        <v>952</v>
      </c>
    </row>
    <row r="981" spans="1:20" s="67" customFormat="1" x14ac:dyDescent="0.25">
      <c r="A981" s="69">
        <v>43265</v>
      </c>
      <c r="B981" s="68">
        <v>1652</v>
      </c>
      <c r="C981" s="121">
        <f t="shared" si="72"/>
        <v>165</v>
      </c>
      <c r="D981" s="11"/>
      <c r="G981" s="144" t="s">
        <v>343</v>
      </c>
      <c r="H981" s="112">
        <v>82.6</v>
      </c>
      <c r="I981" s="130">
        <f t="shared" si="73"/>
        <v>28.111111111111107</v>
      </c>
      <c r="J981" s="112">
        <v>102.6</v>
      </c>
      <c r="K981" s="130">
        <f t="shared" si="74"/>
        <v>39.222222222222221</v>
      </c>
      <c r="L981" s="112">
        <v>7.3</v>
      </c>
      <c r="M981" s="72">
        <v>7.85</v>
      </c>
      <c r="N981" s="72"/>
      <c r="O981" s="175">
        <v>339.3</v>
      </c>
      <c r="P981" s="112">
        <v>21.2</v>
      </c>
      <c r="R981" s="112" t="s">
        <v>692</v>
      </c>
      <c r="T981" s="144" t="s">
        <v>914</v>
      </c>
    </row>
    <row r="982" spans="1:20" x14ac:dyDescent="0.25">
      <c r="A982" s="195">
        <v>43268</v>
      </c>
      <c r="B982" s="187">
        <v>715</v>
      </c>
      <c r="C982" s="121">
        <f t="shared" si="72"/>
        <v>168</v>
      </c>
      <c r="D982" s="226" t="s">
        <v>1021</v>
      </c>
      <c r="E982" s="153">
        <v>730</v>
      </c>
      <c r="F982" s="153">
        <v>730</v>
      </c>
      <c r="G982" s="144" t="s">
        <v>343</v>
      </c>
      <c r="H982" s="187">
        <v>70.2</v>
      </c>
      <c r="I982" s="179">
        <f t="shared" si="73"/>
        <v>21.222222222222225</v>
      </c>
      <c r="J982" s="187">
        <v>66</v>
      </c>
      <c r="K982" s="179">
        <f t="shared" si="74"/>
        <v>18.888888888888889</v>
      </c>
      <c r="L982" s="187">
        <v>8.1</v>
      </c>
      <c r="M982" s="185">
        <v>8</v>
      </c>
      <c r="N982" s="185"/>
      <c r="O982" s="175">
        <v>345.8</v>
      </c>
      <c r="P982" s="179">
        <v>26</v>
      </c>
      <c r="Q982" s="187">
        <v>53.7</v>
      </c>
      <c r="R982" s="144" t="s">
        <v>1022</v>
      </c>
      <c r="T982" s="144" t="s">
        <v>1023</v>
      </c>
    </row>
    <row r="983" spans="1:20" x14ac:dyDescent="0.25">
      <c r="A983" s="195">
        <v>43279</v>
      </c>
      <c r="B983" s="187">
        <v>1542</v>
      </c>
      <c r="C983" s="121">
        <f t="shared" si="72"/>
        <v>179</v>
      </c>
      <c r="D983" s="202"/>
      <c r="G983" s="144" t="s">
        <v>343</v>
      </c>
      <c r="H983" s="187">
        <v>85</v>
      </c>
      <c r="I983" s="179">
        <f t="shared" si="73"/>
        <v>29.444444444444443</v>
      </c>
      <c r="J983" s="187">
        <v>105.1</v>
      </c>
      <c r="K983" s="179">
        <f t="shared" si="74"/>
        <v>40.611111111111107</v>
      </c>
      <c r="L983" s="187">
        <v>8.1</v>
      </c>
      <c r="M983" s="187">
        <v>8.07</v>
      </c>
      <c r="N983" s="187"/>
      <c r="O983" s="175">
        <v>330.2</v>
      </c>
      <c r="P983" s="187">
        <v>26.3</v>
      </c>
      <c r="Q983" s="187"/>
      <c r="T983" s="144" t="s">
        <v>1024</v>
      </c>
    </row>
    <row r="984" spans="1:20" x14ac:dyDescent="0.25">
      <c r="A984" s="195">
        <v>43286</v>
      </c>
      <c r="B984" s="187">
        <v>1502</v>
      </c>
      <c r="C984" s="121">
        <f t="shared" si="72"/>
        <v>186</v>
      </c>
      <c r="D984" s="202"/>
      <c r="G984" s="144" t="s">
        <v>343</v>
      </c>
      <c r="H984" s="187">
        <v>83.4</v>
      </c>
      <c r="I984" s="179">
        <f t="shared" si="73"/>
        <v>28.555555555555557</v>
      </c>
      <c r="J984" s="187">
        <v>108.2</v>
      </c>
      <c r="K984" s="179">
        <f t="shared" si="74"/>
        <v>42.333333333333336</v>
      </c>
      <c r="L984" s="187">
        <v>7.5</v>
      </c>
      <c r="M984" s="187">
        <v>8.06</v>
      </c>
      <c r="N984" s="187"/>
      <c r="O984" s="175">
        <v>330.2</v>
      </c>
      <c r="P984" s="179">
        <v>21</v>
      </c>
      <c r="Q984" s="187"/>
      <c r="R984" s="144" t="s">
        <v>1025</v>
      </c>
      <c r="T984" s="144" t="s">
        <v>920</v>
      </c>
    </row>
    <row r="985" spans="1:20" x14ac:dyDescent="0.25">
      <c r="A985" s="195">
        <v>43288</v>
      </c>
      <c r="B985" s="187">
        <v>1250</v>
      </c>
      <c r="C985" s="121">
        <f t="shared" si="72"/>
        <v>188</v>
      </c>
      <c r="D985" s="202"/>
      <c r="G985" s="144" t="s">
        <v>343</v>
      </c>
      <c r="H985" s="187">
        <v>87.5</v>
      </c>
      <c r="I985" s="179">
        <f t="shared" si="73"/>
        <v>30.833333333333332</v>
      </c>
      <c r="J985" s="187">
        <v>102.3</v>
      </c>
      <c r="K985" s="179">
        <f t="shared" si="74"/>
        <v>39.05555555555555</v>
      </c>
      <c r="L985" s="187">
        <v>8.8000000000000007</v>
      </c>
      <c r="M985" s="187">
        <v>7.8</v>
      </c>
      <c r="N985" s="187"/>
      <c r="O985" s="175">
        <v>330.2</v>
      </c>
      <c r="P985" s="179">
        <v>25.7</v>
      </c>
      <c r="Q985" s="187"/>
      <c r="R985" s="144" t="s">
        <v>1026</v>
      </c>
      <c r="T985" s="144" t="s">
        <v>952</v>
      </c>
    </row>
    <row r="986" spans="1:20" x14ac:dyDescent="0.25">
      <c r="A986" s="195">
        <v>43292</v>
      </c>
      <c r="B986" s="187">
        <v>1240</v>
      </c>
      <c r="C986" s="121">
        <f t="shared" si="72"/>
        <v>192</v>
      </c>
      <c r="D986" s="226" t="s">
        <v>1030</v>
      </c>
      <c r="E986" s="153">
        <v>1715</v>
      </c>
      <c r="F986" s="153">
        <v>1810</v>
      </c>
      <c r="G986" s="144" t="s">
        <v>320</v>
      </c>
      <c r="H986" s="187">
        <v>80.3</v>
      </c>
      <c r="I986" s="179">
        <f t="shared" si="73"/>
        <v>26.833333333333332</v>
      </c>
      <c r="J986" s="187"/>
      <c r="K986" s="179"/>
      <c r="L986" s="187">
        <v>6.9</v>
      </c>
      <c r="M986" s="187">
        <v>7.71</v>
      </c>
      <c r="N986" s="187"/>
      <c r="O986" s="175">
        <v>330.2</v>
      </c>
      <c r="P986" s="179">
        <v>249</v>
      </c>
      <c r="Q986" s="43">
        <v>1986.3</v>
      </c>
      <c r="T986" s="144" t="s">
        <v>682</v>
      </c>
    </row>
    <row r="987" spans="1:20" x14ac:dyDescent="0.25">
      <c r="A987" s="195">
        <v>43292</v>
      </c>
      <c r="B987" s="187">
        <v>1255</v>
      </c>
      <c r="C987" s="121">
        <f t="shared" si="72"/>
        <v>192</v>
      </c>
      <c r="D987" s="226" t="s">
        <v>1031</v>
      </c>
      <c r="E987" s="153">
        <v>1715</v>
      </c>
      <c r="F987" s="153">
        <v>1810</v>
      </c>
      <c r="G987" s="144" t="s">
        <v>23</v>
      </c>
      <c r="H987" s="187">
        <v>80.400000000000006</v>
      </c>
      <c r="I987" s="179">
        <f t="shared" si="73"/>
        <v>26.888888888888893</v>
      </c>
      <c r="J987" s="187"/>
      <c r="K987" s="179"/>
      <c r="L987" s="187">
        <v>9.6</v>
      </c>
      <c r="M987" s="187">
        <v>7.45</v>
      </c>
      <c r="N987" s="187"/>
      <c r="O987" s="175">
        <v>267.8</v>
      </c>
      <c r="P987" s="179">
        <v>555</v>
      </c>
      <c r="Q987" s="43">
        <v>2419.6</v>
      </c>
      <c r="T987" s="144" t="s">
        <v>682</v>
      </c>
    </row>
    <row r="988" spans="1:20" x14ac:dyDescent="0.25">
      <c r="A988" s="195">
        <v>43292</v>
      </c>
      <c r="B988" s="187">
        <v>1329</v>
      </c>
      <c r="C988" s="121">
        <f t="shared" si="72"/>
        <v>192</v>
      </c>
      <c r="D988" s="226" t="s">
        <v>1032</v>
      </c>
      <c r="E988" s="153">
        <v>1715</v>
      </c>
      <c r="F988" s="153">
        <v>1810</v>
      </c>
      <c r="G988" s="144" t="s">
        <v>24</v>
      </c>
      <c r="H988" s="187">
        <v>81.2</v>
      </c>
      <c r="I988" s="179">
        <f t="shared" si="73"/>
        <v>27.333333333333336</v>
      </c>
      <c r="J988" s="187"/>
      <c r="K988" s="179"/>
      <c r="L988" s="187">
        <v>10.199999999999999</v>
      </c>
      <c r="M988" s="187">
        <v>7.26</v>
      </c>
      <c r="N988" s="187"/>
      <c r="O988" s="175">
        <v>349.7</v>
      </c>
      <c r="P988" s="179">
        <v>177</v>
      </c>
      <c r="Q988" s="43">
        <v>1203.3</v>
      </c>
      <c r="T988" s="144" t="s">
        <v>682</v>
      </c>
    </row>
    <row r="989" spans="1:20" x14ac:dyDescent="0.25">
      <c r="A989" s="195">
        <v>43292</v>
      </c>
      <c r="B989" s="187">
        <v>1405</v>
      </c>
      <c r="C989" s="121">
        <f t="shared" si="72"/>
        <v>192</v>
      </c>
      <c r="D989" s="226" t="s">
        <v>1033</v>
      </c>
      <c r="E989" s="153">
        <v>1715</v>
      </c>
      <c r="F989" s="153">
        <v>1810</v>
      </c>
      <c r="G989" s="144" t="s">
        <v>285</v>
      </c>
      <c r="H989" s="187">
        <v>81.099999999999994</v>
      </c>
      <c r="I989" s="179">
        <f t="shared" si="73"/>
        <v>27.277777777777775</v>
      </c>
      <c r="J989" s="187"/>
      <c r="K989" s="179"/>
      <c r="L989" s="187">
        <v>10</v>
      </c>
      <c r="M989" s="187">
        <v>7.33</v>
      </c>
      <c r="N989" s="187"/>
      <c r="O989" s="175">
        <v>370.5</v>
      </c>
      <c r="P989" s="179">
        <v>82.1</v>
      </c>
      <c r="Q989" s="43">
        <v>1986.3</v>
      </c>
      <c r="T989" s="144" t="s">
        <v>1027</v>
      </c>
    </row>
    <row r="990" spans="1:20" x14ac:dyDescent="0.25">
      <c r="A990" s="195">
        <v>43292</v>
      </c>
      <c r="B990" s="187">
        <v>1423</v>
      </c>
      <c r="C990" s="121">
        <f t="shared" si="72"/>
        <v>192</v>
      </c>
      <c r="D990" s="226" t="s">
        <v>1034</v>
      </c>
      <c r="E990" s="153">
        <v>1715</v>
      </c>
      <c r="F990" s="153">
        <v>1810</v>
      </c>
      <c r="G990" s="144" t="s">
        <v>284</v>
      </c>
      <c r="H990" s="187">
        <v>83.7</v>
      </c>
      <c r="I990" s="179">
        <f t="shared" si="73"/>
        <v>28.722222222222221</v>
      </c>
      <c r="J990" s="187"/>
      <c r="K990" s="179"/>
      <c r="L990" s="187">
        <v>10.6</v>
      </c>
      <c r="M990" s="187">
        <v>7.29</v>
      </c>
      <c r="N990" s="187"/>
      <c r="O990" s="175">
        <v>379.6</v>
      </c>
      <c r="P990" s="179">
        <v>86.3</v>
      </c>
      <c r="Q990" s="43">
        <v>1986.3</v>
      </c>
      <c r="T990" s="144" t="s">
        <v>1028</v>
      </c>
    </row>
    <row r="991" spans="1:20" x14ac:dyDescent="0.25">
      <c r="A991" s="195">
        <v>43292</v>
      </c>
      <c r="B991" s="187">
        <v>1435</v>
      </c>
      <c r="C991" s="121">
        <f t="shared" si="72"/>
        <v>192</v>
      </c>
      <c r="D991" s="226" t="s">
        <v>1035</v>
      </c>
      <c r="E991" s="153">
        <v>1715</v>
      </c>
      <c r="F991" s="153">
        <v>1810</v>
      </c>
      <c r="G991" s="144" t="s">
        <v>494</v>
      </c>
      <c r="H991" s="187">
        <v>83.8</v>
      </c>
      <c r="I991" s="179">
        <f t="shared" si="73"/>
        <v>28.777777777777775</v>
      </c>
      <c r="J991" s="187"/>
      <c r="K991" s="179"/>
      <c r="L991" s="187">
        <v>9.6</v>
      </c>
      <c r="M991" s="187">
        <v>7.24</v>
      </c>
      <c r="N991" s="187"/>
      <c r="O991" s="175">
        <v>365.3</v>
      </c>
      <c r="P991" s="179">
        <v>73</v>
      </c>
      <c r="Q991" s="43">
        <v>2419.6</v>
      </c>
      <c r="T991" s="144" t="s">
        <v>1029</v>
      </c>
    </row>
    <row r="992" spans="1:20" x14ac:dyDescent="0.25">
      <c r="A992" s="195">
        <v>43292</v>
      </c>
      <c r="B992" s="187">
        <v>1507</v>
      </c>
      <c r="C992" s="121">
        <f t="shared" si="72"/>
        <v>192</v>
      </c>
      <c r="D992" s="226" t="s">
        <v>1036</v>
      </c>
      <c r="E992" s="153">
        <v>1715</v>
      </c>
      <c r="F992" s="153">
        <v>1810</v>
      </c>
      <c r="G992" s="144" t="s">
        <v>274</v>
      </c>
      <c r="H992" s="187">
        <v>82.2</v>
      </c>
      <c r="I992" s="179">
        <f t="shared" si="73"/>
        <v>27.888888888888889</v>
      </c>
      <c r="J992" s="187"/>
      <c r="K992" s="179"/>
      <c r="L992" s="187">
        <v>9.9</v>
      </c>
      <c r="M992" s="187">
        <v>7.3</v>
      </c>
      <c r="N992" s="187"/>
      <c r="O992" s="175">
        <v>367.90000000000003</v>
      </c>
      <c r="P992" s="179">
        <v>74.599999999999994</v>
      </c>
      <c r="Q992" s="43">
        <v>1553.1</v>
      </c>
      <c r="T992" s="144" t="s">
        <v>1028</v>
      </c>
    </row>
    <row r="993" spans="1:20" x14ac:dyDescent="0.25">
      <c r="A993" s="195">
        <v>43292</v>
      </c>
      <c r="B993" s="187">
        <v>1700</v>
      </c>
      <c r="C993" s="121">
        <f t="shared" si="72"/>
        <v>192</v>
      </c>
      <c r="D993" s="226" t="s">
        <v>1038</v>
      </c>
      <c r="E993" s="144">
        <v>1715</v>
      </c>
      <c r="F993" s="144">
        <v>1810</v>
      </c>
      <c r="G993" s="144" t="s">
        <v>1037</v>
      </c>
      <c r="I993" s="215"/>
      <c r="J993" s="187"/>
      <c r="K993" s="179"/>
      <c r="O993" s="175"/>
      <c r="P993" s="215"/>
      <c r="Q993" s="112"/>
    </row>
    <row r="994" spans="1:20" x14ac:dyDescent="0.25">
      <c r="A994" s="195">
        <v>43297</v>
      </c>
      <c r="B994" s="187">
        <v>1022</v>
      </c>
      <c r="C994" s="121">
        <f t="shared" si="72"/>
        <v>197</v>
      </c>
      <c r="D994" s="226" t="s">
        <v>1039</v>
      </c>
      <c r="E994" s="144">
        <v>1042</v>
      </c>
      <c r="F994" s="144">
        <v>1056</v>
      </c>
      <c r="G994" s="144" t="s">
        <v>343</v>
      </c>
      <c r="H994" s="112">
        <v>81</v>
      </c>
      <c r="I994" s="179">
        <f t="shared" si="73"/>
        <v>27.222222222222221</v>
      </c>
      <c r="J994" s="187">
        <v>83.1</v>
      </c>
      <c r="K994" s="179">
        <f t="shared" ref="K994:K995" si="75">CONVERT(J994,"F","C")</f>
        <v>28.388888888888886</v>
      </c>
      <c r="L994" s="112">
        <v>8.1</v>
      </c>
      <c r="M994" s="112">
        <v>7.87</v>
      </c>
      <c r="N994" s="112"/>
      <c r="O994" s="175">
        <v>321.10000000000002</v>
      </c>
      <c r="P994" s="179">
        <v>132</v>
      </c>
      <c r="Q994" s="112">
        <v>93.5</v>
      </c>
      <c r="R994" s="144" t="s">
        <v>1040</v>
      </c>
      <c r="T994" s="144" t="s">
        <v>1041</v>
      </c>
    </row>
    <row r="995" spans="1:20" x14ac:dyDescent="0.25">
      <c r="A995" s="195">
        <v>43302</v>
      </c>
      <c r="B995" s="187">
        <v>1653</v>
      </c>
      <c r="C995" s="121">
        <f t="shared" si="72"/>
        <v>202</v>
      </c>
      <c r="D995" s="226" t="s">
        <v>1042</v>
      </c>
      <c r="E995" s="144">
        <v>1718</v>
      </c>
      <c r="F995" s="144">
        <v>1800</v>
      </c>
      <c r="G995" s="144" t="s">
        <v>343</v>
      </c>
      <c r="H995" s="112">
        <v>80.599999999999994</v>
      </c>
      <c r="I995" s="179">
        <f t="shared" si="73"/>
        <v>26.999999999999996</v>
      </c>
      <c r="J995" s="187">
        <v>91.2</v>
      </c>
      <c r="K995" s="179">
        <f t="shared" si="75"/>
        <v>32.888888888888893</v>
      </c>
      <c r="L995" s="112">
        <v>7.5</v>
      </c>
      <c r="M995" s="112">
        <v>8.1199999999999992</v>
      </c>
      <c r="N995" s="112"/>
      <c r="O995" s="175">
        <v>247</v>
      </c>
      <c r="P995" s="179">
        <v>228</v>
      </c>
      <c r="Q995" s="43">
        <v>613.1</v>
      </c>
      <c r="R995" s="144" t="s">
        <v>1043</v>
      </c>
      <c r="T995" s="144" t="s">
        <v>1044</v>
      </c>
    </row>
    <row r="996" spans="1:20" x14ac:dyDescent="0.25">
      <c r="A996" s="195">
        <v>43303</v>
      </c>
      <c r="B996" s="187">
        <v>1044</v>
      </c>
      <c r="C996" s="121">
        <f t="shared" si="72"/>
        <v>203</v>
      </c>
      <c r="D996" s="226" t="s">
        <v>1045</v>
      </c>
      <c r="E996" s="144">
        <v>1327</v>
      </c>
      <c r="F996" s="144">
        <v>1415</v>
      </c>
      <c r="G996" s="144" t="s">
        <v>225</v>
      </c>
      <c r="H996" s="112">
        <v>81.400000000000006</v>
      </c>
      <c r="I996" s="179">
        <f t="shared" si="73"/>
        <v>27.444444444444446</v>
      </c>
      <c r="J996" s="187"/>
      <c r="K996" s="179"/>
      <c r="L996" s="112">
        <v>8.1999999999999993</v>
      </c>
      <c r="M996" s="112">
        <v>7.84</v>
      </c>
      <c r="N996" s="112"/>
      <c r="O996" s="175">
        <v>330.2</v>
      </c>
      <c r="P996" s="179">
        <v>119</v>
      </c>
      <c r="Q996" s="112">
        <v>36.799999999999997</v>
      </c>
      <c r="R996" s="144" t="s">
        <v>329</v>
      </c>
      <c r="T996" s="144" t="s">
        <v>668</v>
      </c>
    </row>
    <row r="997" spans="1:20" x14ac:dyDescent="0.25">
      <c r="A997" s="195">
        <v>43303</v>
      </c>
      <c r="B997" s="187">
        <v>1123</v>
      </c>
      <c r="C997" s="121">
        <f t="shared" si="72"/>
        <v>203</v>
      </c>
      <c r="D997" s="226" t="s">
        <v>1046</v>
      </c>
      <c r="E997" s="144">
        <v>1327</v>
      </c>
      <c r="F997" s="144">
        <v>1415</v>
      </c>
      <c r="G997" s="144" t="s">
        <v>200</v>
      </c>
      <c r="H997" s="112">
        <v>82.6</v>
      </c>
      <c r="I997" s="179">
        <f t="shared" si="73"/>
        <v>28.111111111111107</v>
      </c>
      <c r="J997" s="187"/>
      <c r="K997" s="179"/>
      <c r="L997" s="112">
        <v>8.6</v>
      </c>
      <c r="M997" s="112">
        <v>7.67</v>
      </c>
      <c r="N997" s="112"/>
      <c r="O997" s="175">
        <v>318.5</v>
      </c>
      <c r="P997" s="179">
        <v>178</v>
      </c>
      <c r="Q997" s="112">
        <v>41.9</v>
      </c>
      <c r="R997" s="144" t="s">
        <v>329</v>
      </c>
      <c r="T997" s="144" t="s">
        <v>1050</v>
      </c>
    </row>
    <row r="998" spans="1:20" x14ac:dyDescent="0.25">
      <c r="A998" s="195">
        <v>43303</v>
      </c>
      <c r="B998" s="187">
        <v>1146</v>
      </c>
      <c r="C998" s="121">
        <f t="shared" si="72"/>
        <v>203</v>
      </c>
      <c r="D998" s="226" t="s">
        <v>1047</v>
      </c>
      <c r="E998" s="144">
        <v>1327</v>
      </c>
      <c r="F998" s="144">
        <v>1415</v>
      </c>
      <c r="G998" s="144" t="s">
        <v>179</v>
      </c>
      <c r="H998" s="112">
        <v>84.3</v>
      </c>
      <c r="I998" s="179">
        <f t="shared" si="73"/>
        <v>29.055555555555554</v>
      </c>
      <c r="J998" s="187"/>
      <c r="K998" s="179"/>
      <c r="L998" s="112">
        <v>8.6999999999999993</v>
      </c>
      <c r="M998" s="112">
        <v>7.57</v>
      </c>
      <c r="N998" s="112"/>
      <c r="O998" s="175">
        <v>297.7</v>
      </c>
      <c r="P998" s="179">
        <v>187</v>
      </c>
      <c r="Q998" s="112">
        <v>49.7</v>
      </c>
      <c r="R998" s="144" t="s">
        <v>329</v>
      </c>
      <c r="T998" s="144" t="s">
        <v>1053</v>
      </c>
    </row>
    <row r="999" spans="1:20" x14ac:dyDescent="0.25">
      <c r="A999" s="195">
        <v>43303</v>
      </c>
      <c r="B999" s="112">
        <v>1146</v>
      </c>
      <c r="C999" s="121">
        <f t="shared" si="72"/>
        <v>203</v>
      </c>
      <c r="D999" s="226" t="s">
        <v>1048</v>
      </c>
      <c r="E999" s="144">
        <v>1327</v>
      </c>
      <c r="F999" s="144">
        <v>1415</v>
      </c>
      <c r="G999" s="144" t="s">
        <v>1055</v>
      </c>
      <c r="H999" s="112">
        <v>84.3</v>
      </c>
      <c r="I999" s="179">
        <f t="shared" ref="I999" si="76">CONVERT(H999,"F","C")</f>
        <v>29.055555555555554</v>
      </c>
      <c r="J999" s="187"/>
      <c r="K999" s="187"/>
      <c r="O999" s="175"/>
      <c r="P999" s="187"/>
      <c r="Q999" s="112">
        <v>50.5</v>
      </c>
      <c r="R999" s="144" t="s">
        <v>329</v>
      </c>
      <c r="T999" s="144" t="s">
        <v>1057</v>
      </c>
    </row>
    <row r="1000" spans="1:20" x14ac:dyDescent="0.25">
      <c r="A1000" s="195">
        <v>43303</v>
      </c>
      <c r="B1000" s="187">
        <v>1225</v>
      </c>
      <c r="C1000" s="121">
        <f t="shared" si="72"/>
        <v>203</v>
      </c>
      <c r="D1000" s="226" t="s">
        <v>1049</v>
      </c>
      <c r="E1000" s="144">
        <v>1327</v>
      </c>
      <c r="F1000" s="144">
        <v>1415</v>
      </c>
      <c r="G1000" s="144" t="s">
        <v>263</v>
      </c>
      <c r="H1000" s="112">
        <v>84.6</v>
      </c>
      <c r="I1000" s="179">
        <f t="shared" ref="I1000:I1033" si="77">CONVERT(H1000,"F","C")</f>
        <v>29.222222222222218</v>
      </c>
      <c r="J1000" s="187"/>
      <c r="K1000" s="179"/>
      <c r="L1000" s="112">
        <v>9.1</v>
      </c>
      <c r="M1000" s="131">
        <v>7.4</v>
      </c>
      <c r="N1000" s="236"/>
      <c r="O1000" s="175">
        <v>273</v>
      </c>
      <c r="P1000" s="179">
        <v>190</v>
      </c>
      <c r="Q1000" s="112">
        <v>57.8</v>
      </c>
      <c r="R1000" s="144" t="s">
        <v>329</v>
      </c>
      <c r="T1000" s="144" t="s">
        <v>1051</v>
      </c>
    </row>
    <row r="1001" spans="1:20" x14ac:dyDescent="0.25">
      <c r="A1001" s="195">
        <v>43303</v>
      </c>
      <c r="B1001" s="187">
        <v>1306</v>
      </c>
      <c r="C1001" s="121">
        <f t="shared" si="72"/>
        <v>203</v>
      </c>
      <c r="D1001" s="226" t="s">
        <v>1054</v>
      </c>
      <c r="E1001" s="144">
        <v>1327</v>
      </c>
      <c r="F1001" s="144">
        <v>1415</v>
      </c>
      <c r="G1001" s="144" t="s">
        <v>343</v>
      </c>
      <c r="H1001" s="112">
        <v>86.6</v>
      </c>
      <c r="I1001" s="179">
        <f t="shared" si="77"/>
        <v>30.333333333333329</v>
      </c>
      <c r="J1001" s="187"/>
      <c r="K1001" s="179"/>
      <c r="L1001" s="112">
        <v>8.9</v>
      </c>
      <c r="M1001" s="112">
        <v>7.48</v>
      </c>
      <c r="N1001" s="112"/>
      <c r="O1001" s="175">
        <v>269.10000000000002</v>
      </c>
      <c r="P1001" s="179">
        <v>152</v>
      </c>
      <c r="Q1001" s="112">
        <v>58.2</v>
      </c>
      <c r="R1001" s="144" t="s">
        <v>329</v>
      </c>
      <c r="T1001" s="144" t="s">
        <v>1052</v>
      </c>
    </row>
    <row r="1002" spans="1:20" x14ac:dyDescent="0.25">
      <c r="A1002" s="195">
        <v>43304</v>
      </c>
      <c r="B1002" s="187">
        <v>1430</v>
      </c>
      <c r="C1002" s="121">
        <f t="shared" si="72"/>
        <v>204</v>
      </c>
      <c r="D1002" s="202"/>
      <c r="G1002" s="144" t="s">
        <v>343</v>
      </c>
      <c r="H1002" s="112">
        <v>88.7</v>
      </c>
      <c r="I1002" s="179">
        <f t="shared" si="77"/>
        <v>31.5</v>
      </c>
      <c r="J1002" s="187">
        <v>108.8</v>
      </c>
      <c r="K1002" s="179">
        <f t="shared" ref="K1002:K1033" si="78">CONVERT(J1002,"F","C")</f>
        <v>42.666666666666664</v>
      </c>
      <c r="L1002" s="112">
        <v>8.6999999999999993</v>
      </c>
      <c r="M1002" s="112">
        <v>7.65</v>
      </c>
      <c r="N1002" s="112"/>
      <c r="O1002" s="175">
        <v>362.7</v>
      </c>
      <c r="P1002" s="179">
        <v>127</v>
      </c>
      <c r="R1002" s="144" t="s">
        <v>329</v>
      </c>
      <c r="T1002" s="144" t="s">
        <v>1056</v>
      </c>
    </row>
    <row r="1003" spans="1:20" x14ac:dyDescent="0.25">
      <c r="A1003" s="195">
        <v>43306</v>
      </c>
      <c r="B1003" s="187">
        <v>1310</v>
      </c>
      <c r="C1003" s="121">
        <f t="shared" si="72"/>
        <v>206</v>
      </c>
      <c r="D1003" s="223"/>
      <c r="E1003" s="171"/>
      <c r="F1003" s="171"/>
      <c r="G1003" s="211" t="s">
        <v>343</v>
      </c>
      <c r="H1003" s="213">
        <v>89.9</v>
      </c>
      <c r="I1003" s="216">
        <f t="shared" si="77"/>
        <v>32.166666666666671</v>
      </c>
      <c r="J1003" s="187">
        <v>106.1</v>
      </c>
      <c r="K1003" s="179">
        <f t="shared" si="78"/>
        <v>41.166666666666664</v>
      </c>
      <c r="L1003" s="112">
        <v>9.3000000000000007</v>
      </c>
      <c r="M1003" s="131">
        <v>8</v>
      </c>
      <c r="N1003" s="236"/>
      <c r="O1003" s="175">
        <v>371.8</v>
      </c>
      <c r="P1003" s="179">
        <v>127</v>
      </c>
      <c r="R1003" s="144" t="s">
        <v>1058</v>
      </c>
      <c r="T1003" s="144" t="s">
        <v>1059</v>
      </c>
    </row>
    <row r="1004" spans="1:20" x14ac:dyDescent="0.25">
      <c r="A1004" s="195">
        <v>43309</v>
      </c>
      <c r="B1004" s="187">
        <v>1352</v>
      </c>
      <c r="C1004" s="121">
        <f t="shared" si="72"/>
        <v>209</v>
      </c>
      <c r="D1004" s="173"/>
      <c r="E1004" s="171"/>
      <c r="F1004" s="171"/>
      <c r="G1004" s="211" t="s">
        <v>343</v>
      </c>
      <c r="H1004" s="213">
        <v>87.9</v>
      </c>
      <c r="I1004" s="216">
        <f t="shared" si="77"/>
        <v>31.055555555555557</v>
      </c>
      <c r="J1004" s="179">
        <v>98</v>
      </c>
      <c r="K1004" s="179">
        <f t="shared" si="78"/>
        <v>36.666666666666664</v>
      </c>
      <c r="L1004" s="112">
        <v>7.2</v>
      </c>
      <c r="M1004" s="186">
        <v>8.01</v>
      </c>
      <c r="N1004" s="186"/>
      <c r="O1004" s="175">
        <v>371.8</v>
      </c>
      <c r="P1004" s="179">
        <v>148</v>
      </c>
      <c r="R1004" s="144" t="s">
        <v>1061</v>
      </c>
      <c r="T1004" s="144" t="s">
        <v>1062</v>
      </c>
    </row>
    <row r="1005" spans="1:20" x14ac:dyDescent="0.25">
      <c r="A1005" s="195">
        <v>43310</v>
      </c>
      <c r="B1005" s="187">
        <v>1152</v>
      </c>
      <c r="C1005" s="121">
        <f t="shared" si="72"/>
        <v>210</v>
      </c>
      <c r="D1005" s="226" t="s">
        <v>1066</v>
      </c>
      <c r="E1005" s="181">
        <v>1145</v>
      </c>
      <c r="F1005" s="181">
        <v>1145</v>
      </c>
      <c r="G1005" s="211" t="s">
        <v>343</v>
      </c>
      <c r="H1005" s="130">
        <v>72.7</v>
      </c>
      <c r="I1005" s="130">
        <f t="shared" si="77"/>
        <v>22.611111111111111</v>
      </c>
      <c r="J1005" s="179">
        <v>91.8</v>
      </c>
      <c r="K1005" s="179">
        <f t="shared" si="78"/>
        <v>33.222222222222221</v>
      </c>
      <c r="L1005" s="179">
        <v>10</v>
      </c>
      <c r="M1005" s="185">
        <v>7.96</v>
      </c>
      <c r="N1005" s="185"/>
      <c r="O1005" s="175">
        <v>185.9</v>
      </c>
      <c r="P1005" s="179">
        <v>2800</v>
      </c>
      <c r="Q1005" s="43">
        <v>5840</v>
      </c>
      <c r="R1005" s="144" t="s">
        <v>329</v>
      </c>
      <c r="T1005" s="144" t="s">
        <v>1064</v>
      </c>
    </row>
    <row r="1006" spans="1:20" x14ac:dyDescent="0.25">
      <c r="A1006" s="195">
        <v>43311</v>
      </c>
      <c r="B1006" s="187">
        <v>1355</v>
      </c>
      <c r="C1006" s="121">
        <f t="shared" si="72"/>
        <v>211</v>
      </c>
      <c r="D1006" s="226" t="s">
        <v>1067</v>
      </c>
      <c r="E1006" s="181">
        <v>1430</v>
      </c>
      <c r="F1006" s="181"/>
      <c r="G1006" s="212" t="s">
        <v>343</v>
      </c>
      <c r="H1006" s="130">
        <v>85.2</v>
      </c>
      <c r="I1006" s="130">
        <f t="shared" si="77"/>
        <v>29.555555555555557</v>
      </c>
      <c r="J1006" s="179">
        <v>103.7</v>
      </c>
      <c r="K1006" s="179">
        <f t="shared" si="78"/>
        <v>39.833333333333336</v>
      </c>
      <c r="L1006" s="179">
        <v>7.5</v>
      </c>
      <c r="M1006" s="185">
        <v>7.79</v>
      </c>
      <c r="N1006" s="185"/>
      <c r="O1006" s="175">
        <v>289.90000000000003</v>
      </c>
      <c r="P1006" s="179">
        <v>894</v>
      </c>
      <c r="R1006" s="144" t="s">
        <v>1065</v>
      </c>
      <c r="T1006" s="144" t="s">
        <v>1068</v>
      </c>
    </row>
    <row r="1007" spans="1:20" s="67" customFormat="1" x14ac:dyDescent="0.25">
      <c r="A1007" s="69">
        <v>43312</v>
      </c>
      <c r="B1007" s="68">
        <v>1224</v>
      </c>
      <c r="C1007" s="121">
        <f t="shared" si="72"/>
        <v>212</v>
      </c>
      <c r="D1007" s="11"/>
      <c r="E1007" s="9"/>
      <c r="F1007" s="9"/>
      <c r="G1007" s="212" t="s">
        <v>343</v>
      </c>
      <c r="H1007" s="71">
        <v>83</v>
      </c>
      <c r="I1007" s="71">
        <f t="shared" si="77"/>
        <v>28.333333333333332</v>
      </c>
      <c r="J1007" s="68">
        <v>96.3</v>
      </c>
      <c r="K1007" s="71">
        <f t="shared" si="78"/>
        <v>35.722222222222221</v>
      </c>
      <c r="L1007" s="68">
        <v>8.4</v>
      </c>
      <c r="M1007" s="72">
        <v>7.77</v>
      </c>
      <c r="N1007" s="72"/>
      <c r="O1007" s="175">
        <v>321.10000000000002</v>
      </c>
      <c r="P1007" s="68">
        <v>528</v>
      </c>
      <c r="R1007" s="144" t="s">
        <v>1069</v>
      </c>
      <c r="T1007" s="144" t="s">
        <v>1070</v>
      </c>
    </row>
    <row r="1008" spans="1:20" x14ac:dyDescent="0.25">
      <c r="A1008" s="195">
        <v>43316</v>
      </c>
      <c r="B1008" s="187">
        <v>1407</v>
      </c>
      <c r="C1008" s="121">
        <f t="shared" si="72"/>
        <v>216</v>
      </c>
      <c r="D1008" s="226" t="s">
        <v>1071</v>
      </c>
      <c r="E1008" s="181">
        <v>1438</v>
      </c>
      <c r="F1008" s="181">
        <v>1442</v>
      </c>
      <c r="G1008" s="212" t="s">
        <v>343</v>
      </c>
      <c r="H1008" s="130">
        <v>86.7</v>
      </c>
      <c r="I1008" s="130">
        <f t="shared" si="77"/>
        <v>30.388888888888889</v>
      </c>
      <c r="J1008" s="179">
        <v>101.6</v>
      </c>
      <c r="K1008" s="179">
        <f t="shared" si="78"/>
        <v>38.666666666666664</v>
      </c>
      <c r="L1008" s="179">
        <v>9.5</v>
      </c>
      <c r="M1008" s="185">
        <v>7.92</v>
      </c>
      <c r="N1008" s="185"/>
      <c r="O1008" s="175">
        <v>338</v>
      </c>
      <c r="P1008" s="179">
        <v>296</v>
      </c>
      <c r="Q1008" s="153">
        <v>51.2</v>
      </c>
      <c r="R1008" s="144" t="s">
        <v>329</v>
      </c>
      <c r="T1008" s="144" t="s">
        <v>1072</v>
      </c>
    </row>
    <row r="1009" spans="1:20" x14ac:dyDescent="0.25">
      <c r="A1009" s="195">
        <v>43317</v>
      </c>
      <c r="B1009" s="187">
        <v>1248</v>
      </c>
      <c r="C1009" s="121">
        <f t="shared" si="72"/>
        <v>217</v>
      </c>
      <c r="D1009" s="226"/>
      <c r="E1009" s="181"/>
      <c r="F1009" s="181"/>
      <c r="G1009" s="212" t="s">
        <v>343</v>
      </c>
      <c r="H1009" s="130">
        <v>85</v>
      </c>
      <c r="I1009" s="130">
        <f t="shared" si="77"/>
        <v>29.444444444444443</v>
      </c>
      <c r="J1009" s="179">
        <v>102.3</v>
      </c>
      <c r="K1009" s="179">
        <f t="shared" si="78"/>
        <v>39.05555555555555</v>
      </c>
      <c r="L1009" s="179">
        <v>9.9</v>
      </c>
      <c r="M1009" s="185">
        <v>7.86</v>
      </c>
      <c r="N1009" s="185"/>
      <c r="O1009" s="175">
        <v>357.5</v>
      </c>
      <c r="P1009" s="179">
        <v>274</v>
      </c>
      <c r="R1009" s="144" t="s">
        <v>329</v>
      </c>
      <c r="T1009" s="144" t="s">
        <v>1072</v>
      </c>
    </row>
    <row r="1010" spans="1:20" x14ac:dyDescent="0.25">
      <c r="A1010" s="195">
        <v>43318</v>
      </c>
      <c r="B1010" s="187">
        <v>1308</v>
      </c>
      <c r="C1010" s="121">
        <f t="shared" si="72"/>
        <v>218</v>
      </c>
      <c r="D1010" s="226"/>
      <c r="E1010" s="181"/>
      <c r="F1010" s="181"/>
      <c r="G1010" s="212" t="s">
        <v>343</v>
      </c>
      <c r="H1010" s="130">
        <v>85.7</v>
      </c>
      <c r="I1010" s="130">
        <f t="shared" si="77"/>
        <v>29.833333333333336</v>
      </c>
      <c r="J1010" s="179">
        <v>104</v>
      </c>
      <c r="K1010" s="179">
        <f t="shared" si="78"/>
        <v>40</v>
      </c>
      <c r="L1010" s="179">
        <v>9.6999999999999993</v>
      </c>
      <c r="M1010" s="185">
        <v>7.55</v>
      </c>
      <c r="N1010" s="185"/>
      <c r="O1010" s="175">
        <v>367.90000000000003</v>
      </c>
      <c r="P1010" s="179">
        <v>247</v>
      </c>
      <c r="R1010" s="144" t="s">
        <v>329</v>
      </c>
      <c r="T1010" s="144" t="s">
        <v>1078</v>
      </c>
    </row>
    <row r="1011" spans="1:20" x14ac:dyDescent="0.25">
      <c r="A1011" s="195">
        <v>43319</v>
      </c>
      <c r="B1011" s="187">
        <v>1230</v>
      </c>
      <c r="C1011" s="121">
        <f t="shared" si="72"/>
        <v>219</v>
      </c>
      <c r="D1011" s="226"/>
      <c r="E1011" s="181"/>
      <c r="F1011" s="181"/>
      <c r="G1011" s="212" t="s">
        <v>343</v>
      </c>
      <c r="H1011" s="130">
        <v>85</v>
      </c>
      <c r="I1011" s="130">
        <f t="shared" si="77"/>
        <v>29.444444444444443</v>
      </c>
      <c r="J1011" s="179">
        <v>102.8</v>
      </c>
      <c r="K1011" s="179">
        <f t="shared" si="78"/>
        <v>39.333333333333329</v>
      </c>
      <c r="L1011" s="179">
        <v>8.8000000000000007</v>
      </c>
      <c r="M1011" s="185">
        <v>7.73</v>
      </c>
      <c r="N1011" s="185"/>
      <c r="O1011" s="175">
        <v>353.6</v>
      </c>
      <c r="P1011" s="179">
        <v>239</v>
      </c>
      <c r="R1011" s="144" t="s">
        <v>329</v>
      </c>
      <c r="T1011" s="144" t="s">
        <v>918</v>
      </c>
    </row>
    <row r="1012" spans="1:20" x14ac:dyDescent="0.25">
      <c r="A1012" s="195">
        <v>43320</v>
      </c>
      <c r="B1012" s="187">
        <v>1228</v>
      </c>
      <c r="C1012" s="121">
        <f t="shared" si="72"/>
        <v>220</v>
      </c>
      <c r="D1012" s="226"/>
      <c r="E1012" s="181"/>
      <c r="F1012" s="181"/>
      <c r="G1012" s="212" t="s">
        <v>343</v>
      </c>
      <c r="H1012" s="130">
        <v>85.5</v>
      </c>
      <c r="I1012" s="130">
        <f t="shared" si="77"/>
        <v>29.722222222222221</v>
      </c>
      <c r="J1012" s="179">
        <v>98.3</v>
      </c>
      <c r="K1012" s="179">
        <f t="shared" si="78"/>
        <v>36.833333333333329</v>
      </c>
      <c r="L1012" s="179">
        <v>9.1999999999999993</v>
      </c>
      <c r="M1012" s="185">
        <v>7.82</v>
      </c>
      <c r="N1012" s="185"/>
      <c r="O1012" s="175">
        <v>345.8</v>
      </c>
      <c r="P1012" s="179">
        <v>155</v>
      </c>
      <c r="R1012" s="144" t="s">
        <v>329</v>
      </c>
      <c r="T1012" s="144" t="s">
        <v>890</v>
      </c>
    </row>
    <row r="1013" spans="1:20" x14ac:dyDescent="0.25">
      <c r="A1013" s="195">
        <v>43327</v>
      </c>
      <c r="B1013" s="187">
        <v>1409</v>
      </c>
      <c r="C1013" s="121">
        <f t="shared" si="72"/>
        <v>227</v>
      </c>
      <c r="D1013" s="226"/>
      <c r="E1013" s="181"/>
      <c r="F1013" s="181"/>
      <c r="G1013" s="212" t="s">
        <v>343</v>
      </c>
      <c r="H1013" s="130">
        <v>80.400000000000006</v>
      </c>
      <c r="I1013" s="130">
        <f t="shared" si="77"/>
        <v>26.888888888888893</v>
      </c>
      <c r="J1013" s="179">
        <v>88.3</v>
      </c>
      <c r="K1013" s="179">
        <f t="shared" si="78"/>
        <v>31.277777777777775</v>
      </c>
      <c r="L1013" s="179">
        <v>8.8000000000000007</v>
      </c>
      <c r="M1013" s="185">
        <v>7.6</v>
      </c>
      <c r="N1013" s="185"/>
      <c r="O1013" s="175">
        <v>365.3</v>
      </c>
      <c r="P1013" s="179">
        <v>189</v>
      </c>
      <c r="R1013" s="144" t="s">
        <v>1081</v>
      </c>
      <c r="T1013" s="144" t="s">
        <v>890</v>
      </c>
    </row>
    <row r="1014" spans="1:20" x14ac:dyDescent="0.25">
      <c r="A1014" s="195">
        <v>43328</v>
      </c>
      <c r="B1014" s="187">
        <v>1240</v>
      </c>
      <c r="C1014" s="121">
        <f t="shared" si="72"/>
        <v>228</v>
      </c>
      <c r="D1014" s="226" t="s">
        <v>1085</v>
      </c>
      <c r="E1014" s="181">
        <v>1300</v>
      </c>
      <c r="F1014" s="181">
        <v>1525</v>
      </c>
      <c r="G1014" s="212" t="s">
        <v>343</v>
      </c>
      <c r="H1014" s="130">
        <v>80.5</v>
      </c>
      <c r="I1014" s="130">
        <f t="shared" si="77"/>
        <v>26.944444444444443</v>
      </c>
      <c r="J1014" s="179">
        <v>89.1</v>
      </c>
      <c r="K1014" s="179">
        <f t="shared" si="78"/>
        <v>31.722222222222218</v>
      </c>
      <c r="L1014" s="179">
        <v>8.1999999999999993</v>
      </c>
      <c r="M1014" s="185">
        <v>7.73</v>
      </c>
      <c r="N1014" s="185"/>
      <c r="O1014" s="175">
        <v>340.6</v>
      </c>
      <c r="P1014" s="179">
        <v>197</v>
      </c>
      <c r="Q1014" s="153">
        <v>40.799999999999997</v>
      </c>
      <c r="R1014" s="144" t="s">
        <v>466</v>
      </c>
      <c r="T1014" s="144" t="s">
        <v>1082</v>
      </c>
    </row>
    <row r="1015" spans="1:20" x14ac:dyDescent="0.25">
      <c r="A1015" s="195">
        <v>43329</v>
      </c>
      <c r="B1015" s="187">
        <v>1435</v>
      </c>
      <c r="C1015" s="121">
        <f t="shared" si="72"/>
        <v>229</v>
      </c>
      <c r="D1015" s="226"/>
      <c r="E1015" s="181"/>
      <c r="F1015" s="181"/>
      <c r="G1015" s="212" t="s">
        <v>343</v>
      </c>
      <c r="H1015" s="130">
        <v>83.5</v>
      </c>
      <c r="I1015" s="130">
        <f t="shared" si="77"/>
        <v>28.611111111111111</v>
      </c>
      <c r="J1015" s="179">
        <v>92</v>
      </c>
      <c r="K1015" s="179">
        <f t="shared" si="78"/>
        <v>33.333333333333336</v>
      </c>
      <c r="L1015" s="179">
        <v>9.1999999999999993</v>
      </c>
      <c r="M1015" s="185">
        <v>7.75</v>
      </c>
      <c r="N1015" s="185"/>
      <c r="O1015" s="175">
        <v>353.6</v>
      </c>
      <c r="P1015" s="179">
        <v>103</v>
      </c>
      <c r="R1015" s="144" t="s">
        <v>1083</v>
      </c>
      <c r="T1015" s="144" t="s">
        <v>918</v>
      </c>
    </row>
    <row r="1016" spans="1:20" x14ac:dyDescent="0.25">
      <c r="A1016" s="195">
        <v>43331</v>
      </c>
      <c r="B1016" s="187">
        <v>1445</v>
      </c>
      <c r="C1016" s="121">
        <f t="shared" si="72"/>
        <v>231</v>
      </c>
      <c r="D1016" s="202"/>
      <c r="E1016" s="181"/>
      <c r="F1016" s="181"/>
      <c r="G1016" s="212" t="s">
        <v>343</v>
      </c>
      <c r="H1016" s="130">
        <v>84.3</v>
      </c>
      <c r="I1016" s="130">
        <f t="shared" si="77"/>
        <v>29.055555555555554</v>
      </c>
      <c r="J1016" s="179">
        <v>104.8</v>
      </c>
      <c r="K1016" s="179">
        <f t="shared" si="78"/>
        <v>40.444444444444443</v>
      </c>
      <c r="L1016" s="130">
        <v>9</v>
      </c>
      <c r="M1016" s="131">
        <v>7.8</v>
      </c>
      <c r="N1016" s="236"/>
      <c r="O1016" s="175">
        <v>352.3</v>
      </c>
      <c r="P1016" s="179">
        <v>172</v>
      </c>
      <c r="R1016" s="144" t="s">
        <v>1084</v>
      </c>
      <c r="T1016" s="144" t="s">
        <v>1088</v>
      </c>
    </row>
    <row r="1017" spans="1:20" x14ac:dyDescent="0.25">
      <c r="A1017" s="195">
        <v>43332</v>
      </c>
      <c r="B1017" s="187">
        <v>857</v>
      </c>
      <c r="C1017" s="121">
        <f t="shared" si="72"/>
        <v>232</v>
      </c>
      <c r="D1017" s="226" t="s">
        <v>1086</v>
      </c>
      <c r="E1017" s="181">
        <v>918</v>
      </c>
      <c r="F1017" s="181"/>
      <c r="G1017" s="212" t="s">
        <v>343</v>
      </c>
      <c r="H1017" s="130">
        <v>79.8</v>
      </c>
      <c r="I1017" s="130">
        <f t="shared" si="77"/>
        <v>26.555555555555554</v>
      </c>
      <c r="J1017" s="179">
        <v>88.3</v>
      </c>
      <c r="K1017" s="179">
        <f t="shared" si="78"/>
        <v>31.277777777777775</v>
      </c>
      <c r="L1017" s="130">
        <v>6.8</v>
      </c>
      <c r="M1017" s="131">
        <v>7.77</v>
      </c>
      <c r="N1017" s="236"/>
      <c r="O1017" s="175">
        <v>356.2</v>
      </c>
      <c r="P1017" s="179">
        <v>104</v>
      </c>
      <c r="Q1017" s="215">
        <v>25</v>
      </c>
      <c r="R1017" s="144" t="s">
        <v>69</v>
      </c>
      <c r="T1017" s="144" t="s">
        <v>1087</v>
      </c>
    </row>
    <row r="1018" spans="1:20" x14ac:dyDescent="0.25">
      <c r="A1018" s="195">
        <v>43336</v>
      </c>
      <c r="B1018" s="187">
        <v>1321</v>
      </c>
      <c r="C1018" s="121">
        <f t="shared" si="72"/>
        <v>236</v>
      </c>
      <c r="D1018" s="202"/>
      <c r="E1018" s="181"/>
      <c r="F1018" s="181"/>
      <c r="G1018" s="212" t="s">
        <v>343</v>
      </c>
      <c r="H1018" s="130">
        <v>76.599999999999994</v>
      </c>
      <c r="I1018" s="130">
        <f t="shared" si="77"/>
        <v>24.777777777777775</v>
      </c>
      <c r="J1018" s="179">
        <v>85.7</v>
      </c>
      <c r="K1018" s="179">
        <f t="shared" si="78"/>
        <v>29.833333333333336</v>
      </c>
      <c r="L1018" s="130">
        <v>8.4</v>
      </c>
      <c r="M1018" s="131">
        <v>7.98</v>
      </c>
      <c r="N1018" s="236"/>
      <c r="O1018" s="175">
        <v>293.8</v>
      </c>
      <c r="P1018" s="179">
        <v>489</v>
      </c>
      <c r="R1018" s="144" t="s">
        <v>1089</v>
      </c>
      <c r="T1018" s="144" t="s">
        <v>1090</v>
      </c>
    </row>
    <row r="1019" spans="1:20" x14ac:dyDescent="0.25">
      <c r="A1019" s="195">
        <v>43337</v>
      </c>
      <c r="B1019" s="187">
        <v>1743</v>
      </c>
      <c r="C1019" s="121">
        <f t="shared" si="72"/>
        <v>237</v>
      </c>
      <c r="D1019" s="202"/>
      <c r="E1019" s="181"/>
      <c r="F1019" s="181"/>
      <c r="G1019" s="212" t="s">
        <v>343</v>
      </c>
      <c r="H1019" s="130">
        <v>72.599999999999994</v>
      </c>
      <c r="I1019" s="130">
        <f t="shared" si="77"/>
        <v>22.555555555555554</v>
      </c>
      <c r="J1019" s="179">
        <v>70.2</v>
      </c>
      <c r="K1019" s="179">
        <f t="shared" si="78"/>
        <v>21.222222222222225</v>
      </c>
      <c r="L1019" s="130">
        <v>8.4</v>
      </c>
      <c r="M1019" s="131">
        <v>7.82</v>
      </c>
      <c r="N1019" s="236"/>
      <c r="O1019" s="175">
        <v>283.40000000000003</v>
      </c>
      <c r="P1019" s="179">
        <v>817</v>
      </c>
      <c r="R1019" s="144" t="s">
        <v>1092</v>
      </c>
      <c r="T1019" s="144" t="s">
        <v>1094</v>
      </c>
    </row>
    <row r="1020" spans="1:20" x14ac:dyDescent="0.25">
      <c r="A1020" s="195">
        <v>43338</v>
      </c>
      <c r="B1020" s="187">
        <v>1404</v>
      </c>
      <c r="C1020" s="121">
        <f t="shared" si="72"/>
        <v>238</v>
      </c>
      <c r="D1020" s="226" t="s">
        <v>1091</v>
      </c>
      <c r="E1020" s="181">
        <v>1447</v>
      </c>
      <c r="F1020" s="181">
        <v>1537</v>
      </c>
      <c r="G1020" s="212" t="s">
        <v>343</v>
      </c>
      <c r="H1020" s="130">
        <v>73.7</v>
      </c>
      <c r="I1020" s="130">
        <f t="shared" si="77"/>
        <v>23.166666666666668</v>
      </c>
      <c r="J1020" s="179">
        <v>83.9</v>
      </c>
      <c r="K1020" s="179">
        <f t="shared" si="78"/>
        <v>28.833333333333336</v>
      </c>
      <c r="L1020" s="130">
        <v>8.3000000000000007</v>
      </c>
      <c r="M1020" s="131">
        <v>7.74</v>
      </c>
      <c r="N1020" s="236"/>
      <c r="O1020" s="175">
        <v>187.20000000000002</v>
      </c>
      <c r="P1020" s="179">
        <v>3720</v>
      </c>
      <c r="Q1020" s="87">
        <v>2419.6</v>
      </c>
      <c r="R1020" s="144" t="s">
        <v>1093</v>
      </c>
      <c r="T1020" s="144" t="s">
        <v>1096</v>
      </c>
    </row>
    <row r="1021" spans="1:20" x14ac:dyDescent="0.25">
      <c r="A1021" s="195">
        <v>43339</v>
      </c>
      <c r="B1021" s="187">
        <v>1605</v>
      </c>
      <c r="C1021" s="121">
        <f t="shared" si="72"/>
        <v>239</v>
      </c>
      <c r="D1021" s="226" t="s">
        <v>1097</v>
      </c>
      <c r="E1021" s="181">
        <v>1622</v>
      </c>
      <c r="F1021" s="181">
        <v>1735</v>
      </c>
      <c r="G1021" s="212" t="s">
        <v>343</v>
      </c>
      <c r="H1021" s="130">
        <v>78.2</v>
      </c>
      <c r="I1021" s="130">
        <f t="shared" si="77"/>
        <v>25.666666666666668</v>
      </c>
      <c r="J1021" s="179">
        <v>92.4</v>
      </c>
      <c r="K1021" s="179">
        <f t="shared" si="78"/>
        <v>33.555555555555557</v>
      </c>
      <c r="L1021" s="130">
        <v>9.4</v>
      </c>
      <c r="M1021" s="131">
        <v>7.65</v>
      </c>
      <c r="N1021" s="236"/>
      <c r="O1021" s="175">
        <v>258.7</v>
      </c>
      <c r="P1021" s="179">
        <v>870</v>
      </c>
      <c r="Q1021" s="125">
        <v>727</v>
      </c>
      <c r="R1021" s="144" t="s">
        <v>229</v>
      </c>
      <c r="T1021" s="144" t="s">
        <v>1098</v>
      </c>
    </row>
    <row r="1022" spans="1:20" x14ac:dyDescent="0.25">
      <c r="A1022" s="195">
        <v>43340</v>
      </c>
      <c r="B1022" s="187">
        <v>1526</v>
      </c>
      <c r="C1022" s="121">
        <f t="shared" si="72"/>
        <v>240</v>
      </c>
      <c r="D1022" s="226" t="s">
        <v>1099</v>
      </c>
      <c r="E1022" s="222">
        <v>1547</v>
      </c>
      <c r="F1022" s="181">
        <v>1547</v>
      </c>
      <c r="G1022" s="212" t="s">
        <v>343</v>
      </c>
      <c r="H1022" s="130">
        <v>78.5</v>
      </c>
      <c r="I1022" s="130">
        <f t="shared" si="77"/>
        <v>25.833333333333332</v>
      </c>
      <c r="J1022" s="179">
        <v>93.3</v>
      </c>
      <c r="K1022" s="179">
        <f t="shared" si="78"/>
        <v>34.05555555555555</v>
      </c>
      <c r="L1022" s="130">
        <v>7.5</v>
      </c>
      <c r="M1022" s="131">
        <v>7.67</v>
      </c>
      <c r="N1022" s="236"/>
      <c r="O1022" s="175">
        <v>296.40000000000003</v>
      </c>
      <c r="P1022" s="179">
        <v>539</v>
      </c>
      <c r="Q1022" s="144">
        <v>195.1</v>
      </c>
      <c r="R1022" s="144" t="s">
        <v>70</v>
      </c>
      <c r="T1022" s="144" t="s">
        <v>1100</v>
      </c>
    </row>
    <row r="1023" spans="1:20" x14ac:dyDescent="0.25">
      <c r="A1023" s="195">
        <v>43341</v>
      </c>
      <c r="B1023" s="187">
        <v>1420</v>
      </c>
      <c r="C1023" s="121">
        <f t="shared" si="72"/>
        <v>241</v>
      </c>
      <c r="D1023" s="113" t="s">
        <v>1101</v>
      </c>
      <c r="E1023" s="181">
        <v>1445</v>
      </c>
      <c r="F1023" s="181">
        <v>1453</v>
      </c>
      <c r="G1023" s="212" t="s">
        <v>343</v>
      </c>
      <c r="H1023" s="130">
        <v>79.599999999999994</v>
      </c>
      <c r="I1023" s="130">
        <f t="shared" si="77"/>
        <v>26.444444444444439</v>
      </c>
      <c r="J1023" s="179">
        <v>93.9</v>
      </c>
      <c r="K1023" s="179">
        <f t="shared" si="78"/>
        <v>34.388888888888893</v>
      </c>
      <c r="L1023" s="130">
        <v>7.9</v>
      </c>
      <c r="M1023" s="131">
        <v>7.73</v>
      </c>
      <c r="N1023" s="236"/>
      <c r="O1023" s="175">
        <v>319.8</v>
      </c>
      <c r="P1023" s="179">
        <v>446</v>
      </c>
      <c r="Q1023" s="144">
        <v>127.4</v>
      </c>
      <c r="R1023" s="144" t="s">
        <v>70</v>
      </c>
      <c r="T1023" s="144" t="s">
        <v>1102</v>
      </c>
    </row>
    <row r="1024" spans="1:20" x14ac:dyDescent="0.25">
      <c r="A1024" s="195">
        <v>43342</v>
      </c>
      <c r="B1024" s="187">
        <v>1436</v>
      </c>
      <c r="C1024" s="121">
        <f t="shared" si="72"/>
        <v>242</v>
      </c>
      <c r="D1024" s="200"/>
      <c r="E1024" s="181"/>
      <c r="F1024" s="181"/>
      <c r="G1024" s="212" t="s">
        <v>343</v>
      </c>
      <c r="H1024" s="130">
        <v>80.2</v>
      </c>
      <c r="I1024" s="130">
        <f t="shared" si="77"/>
        <v>26.777777777777779</v>
      </c>
      <c r="J1024" s="179">
        <v>93.9</v>
      </c>
      <c r="K1024" s="179">
        <f t="shared" si="78"/>
        <v>34.388888888888893</v>
      </c>
      <c r="L1024" s="130">
        <v>10</v>
      </c>
      <c r="M1024" s="131">
        <v>7.65</v>
      </c>
      <c r="N1024" s="236"/>
      <c r="O1024" s="175">
        <v>344.5</v>
      </c>
      <c r="P1024" s="179">
        <v>321</v>
      </c>
      <c r="R1024" s="144" t="s">
        <v>70</v>
      </c>
      <c r="T1024" s="144" t="s">
        <v>1103</v>
      </c>
    </row>
    <row r="1025" spans="1:20" x14ac:dyDescent="0.25">
      <c r="A1025" s="195">
        <v>43343</v>
      </c>
      <c r="B1025" s="187">
        <v>1540</v>
      </c>
      <c r="C1025" s="121">
        <f t="shared" si="72"/>
        <v>243</v>
      </c>
      <c r="D1025" s="200"/>
      <c r="E1025" s="181"/>
      <c r="F1025" s="181"/>
      <c r="G1025" s="212" t="s">
        <v>343</v>
      </c>
      <c r="H1025" s="130">
        <v>80.900000000000006</v>
      </c>
      <c r="I1025" s="130">
        <f t="shared" si="77"/>
        <v>27.166666666666668</v>
      </c>
      <c r="J1025" s="179">
        <v>97.2</v>
      </c>
      <c r="K1025" s="179">
        <f t="shared" si="78"/>
        <v>36.222222222222221</v>
      </c>
      <c r="L1025" s="130">
        <v>8.1999999999999993</v>
      </c>
      <c r="M1025" s="131">
        <v>7.74</v>
      </c>
      <c r="N1025" s="236"/>
      <c r="O1025" s="175">
        <v>352.3</v>
      </c>
      <c r="P1025" s="179">
        <v>258</v>
      </c>
      <c r="R1025" s="144" t="s">
        <v>229</v>
      </c>
      <c r="T1025" s="144" t="s">
        <v>1104</v>
      </c>
    </row>
    <row r="1026" spans="1:20" x14ac:dyDescent="0.25">
      <c r="A1026" s="195">
        <v>43347</v>
      </c>
      <c r="B1026" s="187">
        <v>1420</v>
      </c>
      <c r="C1026" s="121">
        <f t="shared" si="72"/>
        <v>247</v>
      </c>
      <c r="D1026" s="113" t="s">
        <v>1105</v>
      </c>
      <c r="E1026" s="181">
        <v>1435</v>
      </c>
      <c r="F1026" s="181">
        <v>1530</v>
      </c>
      <c r="G1026" s="212" t="s">
        <v>343</v>
      </c>
      <c r="H1026" s="130">
        <v>73.099999999999994</v>
      </c>
      <c r="I1026" s="130">
        <f t="shared" si="77"/>
        <v>22.833333333333329</v>
      </c>
      <c r="J1026" s="179">
        <v>79.099999999999994</v>
      </c>
      <c r="K1026" s="179">
        <f t="shared" si="78"/>
        <v>26.166666666666664</v>
      </c>
      <c r="L1026" s="130">
        <v>9</v>
      </c>
      <c r="M1026" s="131">
        <v>7.43</v>
      </c>
      <c r="N1026" s="236"/>
      <c r="O1026" s="175">
        <v>357.5</v>
      </c>
      <c r="P1026" s="179">
        <v>384</v>
      </c>
      <c r="Q1026" s="87">
        <v>1553.1</v>
      </c>
      <c r="R1026" s="144" t="s">
        <v>1106</v>
      </c>
      <c r="T1026" s="144" t="s">
        <v>1107</v>
      </c>
    </row>
    <row r="1027" spans="1:20" x14ac:dyDescent="0.25">
      <c r="A1027" s="195">
        <v>43348</v>
      </c>
      <c r="B1027" s="187">
        <v>1027</v>
      </c>
      <c r="C1027" s="121">
        <f t="shared" si="72"/>
        <v>248</v>
      </c>
      <c r="D1027" s="113" t="s">
        <v>1108</v>
      </c>
      <c r="E1027" s="181">
        <v>1550</v>
      </c>
      <c r="F1027" s="181">
        <v>1558</v>
      </c>
      <c r="G1027" s="212" t="s">
        <v>225</v>
      </c>
      <c r="H1027" s="130">
        <v>72.400000000000006</v>
      </c>
      <c r="I1027" s="130">
        <f t="shared" si="77"/>
        <v>22.444444444444446</v>
      </c>
      <c r="J1027" s="179">
        <v>82.4</v>
      </c>
      <c r="K1027" s="179">
        <f t="shared" si="78"/>
        <v>28.000000000000004</v>
      </c>
      <c r="L1027" s="130">
        <v>9.1</v>
      </c>
      <c r="M1027" s="131">
        <v>7.4</v>
      </c>
      <c r="N1027" s="236"/>
      <c r="O1027" s="175">
        <v>340.6</v>
      </c>
      <c r="P1027" s="179">
        <v>633</v>
      </c>
      <c r="Q1027" s="87">
        <v>1553.1</v>
      </c>
      <c r="R1027" s="144" t="s">
        <v>466</v>
      </c>
      <c r="T1027" s="144" t="s">
        <v>1094</v>
      </c>
    </row>
    <row r="1028" spans="1:20" x14ac:dyDescent="0.25">
      <c r="A1028" s="195">
        <v>43348</v>
      </c>
      <c r="B1028" s="187">
        <v>1124</v>
      </c>
      <c r="C1028" s="121">
        <f t="shared" si="72"/>
        <v>248</v>
      </c>
      <c r="D1028" s="113" t="s">
        <v>1109</v>
      </c>
      <c r="E1028" s="181">
        <v>1550</v>
      </c>
      <c r="F1028" s="181">
        <v>1558</v>
      </c>
      <c r="G1028" s="212" t="s">
        <v>200</v>
      </c>
      <c r="H1028" s="130">
        <v>72.3</v>
      </c>
      <c r="I1028" s="130">
        <f t="shared" si="77"/>
        <v>22.388888888888886</v>
      </c>
      <c r="J1028" s="179">
        <v>86</v>
      </c>
      <c r="K1028" s="179">
        <f t="shared" si="78"/>
        <v>30</v>
      </c>
      <c r="L1028" s="130">
        <v>9.1999999999999993</v>
      </c>
      <c r="M1028" s="131">
        <v>7.09</v>
      </c>
      <c r="N1028" s="236"/>
      <c r="O1028" s="175">
        <v>235.3</v>
      </c>
      <c r="P1028" s="179">
        <v>815</v>
      </c>
      <c r="Q1028" s="87">
        <v>1732.9</v>
      </c>
      <c r="R1028" s="144" t="s">
        <v>466</v>
      </c>
      <c r="T1028" s="144" t="s">
        <v>1120</v>
      </c>
    </row>
    <row r="1029" spans="1:20" x14ac:dyDescent="0.25">
      <c r="A1029" s="195">
        <v>43348</v>
      </c>
      <c r="B1029" s="187">
        <v>1134</v>
      </c>
      <c r="C1029" s="121">
        <f t="shared" si="72"/>
        <v>248</v>
      </c>
      <c r="D1029" s="113" t="s">
        <v>1110</v>
      </c>
      <c r="E1029" s="181">
        <v>1550</v>
      </c>
      <c r="F1029" s="181">
        <v>1558</v>
      </c>
      <c r="G1029" s="212" t="s">
        <v>179</v>
      </c>
      <c r="H1029" s="130">
        <v>75.3</v>
      </c>
      <c r="I1029" s="130">
        <f t="shared" si="77"/>
        <v>24.055555555555554</v>
      </c>
      <c r="J1029" s="179">
        <v>87</v>
      </c>
      <c r="K1029" s="179">
        <f t="shared" si="78"/>
        <v>30.555555555555554</v>
      </c>
      <c r="L1029" s="130">
        <v>8.6999999999999993</v>
      </c>
      <c r="M1029" s="131">
        <v>7.15</v>
      </c>
      <c r="N1029" s="236"/>
      <c r="O1029" s="175">
        <v>219.70000000000002</v>
      </c>
      <c r="P1029" s="179">
        <v>914</v>
      </c>
      <c r="Q1029" s="87">
        <v>1732.9</v>
      </c>
      <c r="R1029" s="144" t="s">
        <v>466</v>
      </c>
      <c r="T1029" s="144" t="s">
        <v>1100</v>
      </c>
    </row>
    <row r="1030" spans="1:20" x14ac:dyDescent="0.25">
      <c r="A1030" s="195">
        <v>43348</v>
      </c>
      <c r="B1030" s="187">
        <v>1149</v>
      </c>
      <c r="C1030" s="121">
        <f t="shared" si="72"/>
        <v>248</v>
      </c>
      <c r="D1030" s="113" t="s">
        <v>1111</v>
      </c>
      <c r="E1030" s="181">
        <v>1550</v>
      </c>
      <c r="F1030" s="181">
        <v>1558</v>
      </c>
      <c r="G1030" s="212" t="s">
        <v>263</v>
      </c>
      <c r="H1030" s="130">
        <v>72.400000000000006</v>
      </c>
      <c r="I1030" s="130">
        <f t="shared" si="77"/>
        <v>22.444444444444446</v>
      </c>
      <c r="J1030" s="179">
        <v>86.5</v>
      </c>
      <c r="K1030" s="179">
        <f t="shared" si="78"/>
        <v>30.277777777777779</v>
      </c>
      <c r="L1030" s="130">
        <v>7.2</v>
      </c>
      <c r="M1030" s="131">
        <v>7.14</v>
      </c>
      <c r="N1030" s="236"/>
      <c r="O1030" s="175">
        <v>206.70000000000002</v>
      </c>
      <c r="P1030" s="179">
        <v>892</v>
      </c>
      <c r="Q1030" s="87">
        <v>1986.3</v>
      </c>
      <c r="R1030" s="144" t="s">
        <v>466</v>
      </c>
      <c r="T1030" s="144" t="s">
        <v>1098</v>
      </c>
    </row>
    <row r="1031" spans="1:20" x14ac:dyDescent="0.25">
      <c r="A1031" s="195">
        <v>43348</v>
      </c>
      <c r="B1031" s="187">
        <v>1225</v>
      </c>
      <c r="C1031" s="121">
        <f t="shared" si="72"/>
        <v>248</v>
      </c>
      <c r="D1031" s="113" t="s">
        <v>1112</v>
      </c>
      <c r="E1031" s="181">
        <v>1550</v>
      </c>
      <c r="F1031" s="181">
        <v>1558</v>
      </c>
      <c r="G1031" s="212" t="s">
        <v>1123</v>
      </c>
      <c r="H1031" s="130">
        <v>76.099999999999994</v>
      </c>
      <c r="I1031" s="130">
        <f t="shared" si="77"/>
        <v>24.499999999999996</v>
      </c>
      <c r="J1031" s="179">
        <v>90.6</v>
      </c>
      <c r="K1031" s="179">
        <f t="shared" si="78"/>
        <v>32.55555555555555</v>
      </c>
      <c r="L1031" s="130">
        <v>8.1999999999999993</v>
      </c>
      <c r="M1031" s="131">
        <v>7.01</v>
      </c>
      <c r="N1031" s="236"/>
      <c r="O1031" s="175">
        <v>356.2</v>
      </c>
      <c r="P1031" s="179">
        <v>413</v>
      </c>
      <c r="Q1031" s="87">
        <v>517.20000000000005</v>
      </c>
      <c r="R1031" s="144" t="s">
        <v>466</v>
      </c>
      <c r="T1031" s="144" t="s">
        <v>1121</v>
      </c>
    </row>
    <row r="1032" spans="1:20" x14ac:dyDescent="0.25">
      <c r="A1032" s="195">
        <v>43348</v>
      </c>
      <c r="B1032" s="187">
        <v>1235</v>
      </c>
      <c r="C1032" s="121">
        <f t="shared" si="72"/>
        <v>248</v>
      </c>
      <c r="D1032" s="113" t="s">
        <v>1113</v>
      </c>
      <c r="E1032" s="181">
        <v>1550</v>
      </c>
      <c r="F1032" s="181">
        <v>1558</v>
      </c>
      <c r="G1032" s="212" t="s">
        <v>284</v>
      </c>
      <c r="H1032" s="130">
        <v>75.3</v>
      </c>
      <c r="I1032" s="130">
        <f t="shared" si="77"/>
        <v>24.055555555555554</v>
      </c>
      <c r="J1032" s="179">
        <v>90</v>
      </c>
      <c r="K1032" s="179">
        <f t="shared" si="78"/>
        <v>32.222222222222221</v>
      </c>
      <c r="L1032" s="130">
        <v>7.9</v>
      </c>
      <c r="M1032" s="131">
        <v>7.16</v>
      </c>
      <c r="N1032" s="236"/>
      <c r="O1032" s="175">
        <v>364</v>
      </c>
      <c r="P1032" s="179">
        <v>452</v>
      </c>
      <c r="Q1032" s="87">
        <v>866.4</v>
      </c>
      <c r="R1032" s="144" t="s">
        <v>466</v>
      </c>
      <c r="T1032" s="144" t="s">
        <v>1121</v>
      </c>
    </row>
    <row r="1033" spans="1:20" x14ac:dyDescent="0.25">
      <c r="A1033" s="195">
        <v>43348</v>
      </c>
      <c r="B1033" s="187">
        <v>1250</v>
      </c>
      <c r="C1033" s="121">
        <f t="shared" si="72"/>
        <v>248</v>
      </c>
      <c r="D1033" s="113" t="s">
        <v>1114</v>
      </c>
      <c r="E1033" s="181">
        <v>1550</v>
      </c>
      <c r="F1033" s="181">
        <v>1558</v>
      </c>
      <c r="G1033" s="212" t="s">
        <v>285</v>
      </c>
      <c r="H1033" s="130">
        <v>74.3</v>
      </c>
      <c r="I1033" s="130">
        <f t="shared" si="77"/>
        <v>23.499999999999996</v>
      </c>
      <c r="J1033" s="179">
        <v>83</v>
      </c>
      <c r="K1033" s="179">
        <f t="shared" si="78"/>
        <v>28.333333333333332</v>
      </c>
      <c r="L1033" s="130">
        <v>8.6999999999999993</v>
      </c>
      <c r="M1033" s="131">
        <v>7.18</v>
      </c>
      <c r="N1033" s="236"/>
      <c r="O1033" s="175">
        <v>357.5</v>
      </c>
      <c r="P1033" s="179">
        <v>411</v>
      </c>
      <c r="Q1033" s="87">
        <v>488.4</v>
      </c>
      <c r="R1033" s="144" t="s">
        <v>466</v>
      </c>
      <c r="T1033" s="144" t="s">
        <v>1127</v>
      </c>
    </row>
    <row r="1034" spans="1:20" x14ac:dyDescent="0.25">
      <c r="A1034" s="195">
        <v>43348</v>
      </c>
      <c r="B1034" s="187">
        <v>1250</v>
      </c>
      <c r="C1034" s="121">
        <f t="shared" si="72"/>
        <v>248</v>
      </c>
      <c r="D1034" s="113" t="s">
        <v>1115</v>
      </c>
      <c r="E1034" s="181">
        <v>1550</v>
      </c>
      <c r="F1034" s="181">
        <v>1558</v>
      </c>
      <c r="G1034" s="212" t="s">
        <v>285</v>
      </c>
      <c r="H1034" s="130">
        <v>74.3</v>
      </c>
      <c r="I1034" s="130">
        <f t="shared" ref="I1034" si="79">CONVERT(H1034,"F","C")</f>
        <v>23.499999999999996</v>
      </c>
      <c r="J1034" s="179">
        <v>83</v>
      </c>
      <c r="K1034" s="179">
        <f t="shared" ref="K1034" si="80">CONVERT(J1034,"F","C")</f>
        <v>28.333333333333332</v>
      </c>
      <c r="L1034" s="130">
        <v>8.6999999999999993</v>
      </c>
      <c r="M1034" s="131">
        <v>7.18</v>
      </c>
      <c r="N1034" s="236"/>
      <c r="O1034" s="175">
        <v>357.5</v>
      </c>
      <c r="P1034" s="179">
        <v>411</v>
      </c>
      <c r="Q1034" s="87">
        <v>980.4</v>
      </c>
      <c r="R1034" s="144" t="s">
        <v>466</v>
      </c>
      <c r="T1034" s="144" t="s">
        <v>1126</v>
      </c>
    </row>
    <row r="1035" spans="1:20" x14ac:dyDescent="0.25">
      <c r="A1035" s="195">
        <v>43348</v>
      </c>
      <c r="B1035" s="187">
        <v>1320</v>
      </c>
      <c r="C1035" s="121">
        <f t="shared" si="72"/>
        <v>248</v>
      </c>
      <c r="D1035" s="113" t="s">
        <v>1116</v>
      </c>
      <c r="E1035" s="181">
        <v>1550</v>
      </c>
      <c r="F1035" s="181">
        <v>1558</v>
      </c>
      <c r="G1035" s="212" t="s">
        <v>274</v>
      </c>
      <c r="H1035" s="130">
        <v>76.5</v>
      </c>
      <c r="I1035" s="130">
        <f t="shared" ref="I1035:I1076" si="81">CONVERT(H1035,"F","C")</f>
        <v>24.722222222222221</v>
      </c>
      <c r="J1035" s="179">
        <v>89.2</v>
      </c>
      <c r="K1035" s="179">
        <f t="shared" ref="K1035:K1076" si="82">CONVERT(J1035,"F","C")</f>
        <v>31.777777777777779</v>
      </c>
      <c r="L1035" s="130">
        <v>7.1</v>
      </c>
      <c r="M1035" s="131">
        <v>7.3</v>
      </c>
      <c r="N1035" s="236"/>
      <c r="O1035" s="175">
        <v>348.40000000000003</v>
      </c>
      <c r="P1035" s="179">
        <v>433</v>
      </c>
      <c r="Q1035" s="87">
        <v>547.5</v>
      </c>
      <c r="R1035" s="144" t="s">
        <v>466</v>
      </c>
      <c r="T1035" s="144" t="s">
        <v>1122</v>
      </c>
    </row>
    <row r="1036" spans="1:20" x14ac:dyDescent="0.25">
      <c r="A1036" s="195">
        <v>43348</v>
      </c>
      <c r="B1036" s="187">
        <v>1400</v>
      </c>
      <c r="C1036" s="121">
        <f t="shared" si="72"/>
        <v>248</v>
      </c>
      <c r="D1036" s="113" t="s">
        <v>1117</v>
      </c>
      <c r="E1036" s="181">
        <v>1550</v>
      </c>
      <c r="F1036" s="181">
        <v>1558</v>
      </c>
      <c r="G1036" s="212" t="s">
        <v>24</v>
      </c>
      <c r="H1036" s="130">
        <v>75.7</v>
      </c>
      <c r="I1036" s="130">
        <f t="shared" si="81"/>
        <v>24.277777777777779</v>
      </c>
      <c r="J1036" s="179">
        <v>91.2</v>
      </c>
      <c r="K1036" s="179">
        <f t="shared" si="82"/>
        <v>32.888888888888893</v>
      </c>
      <c r="L1036" s="130">
        <v>7.6</v>
      </c>
      <c r="M1036" s="131">
        <v>7.29</v>
      </c>
      <c r="N1036" s="236"/>
      <c r="O1036" s="175">
        <v>336.7</v>
      </c>
      <c r="P1036" s="179">
        <v>594</v>
      </c>
      <c r="Q1036" s="87">
        <v>1046.2</v>
      </c>
      <c r="R1036" s="144" t="s">
        <v>466</v>
      </c>
      <c r="T1036" s="144" t="s">
        <v>1120</v>
      </c>
    </row>
    <row r="1037" spans="1:20" x14ac:dyDescent="0.25">
      <c r="A1037" s="195">
        <v>43348</v>
      </c>
      <c r="B1037" s="187">
        <v>1421</v>
      </c>
      <c r="C1037" s="121">
        <f t="shared" si="72"/>
        <v>248</v>
      </c>
      <c r="D1037" s="113" t="s">
        <v>1118</v>
      </c>
      <c r="E1037" s="181">
        <v>1550</v>
      </c>
      <c r="F1037" s="181">
        <v>1558</v>
      </c>
      <c r="G1037" s="212" t="s">
        <v>320</v>
      </c>
      <c r="H1037" s="130">
        <v>77</v>
      </c>
      <c r="I1037" s="130">
        <f t="shared" si="81"/>
        <v>25</v>
      </c>
      <c r="J1037" s="179">
        <v>89.6</v>
      </c>
      <c r="K1037" s="179">
        <f t="shared" si="82"/>
        <v>31.999999999999996</v>
      </c>
      <c r="L1037" s="130">
        <v>6.8</v>
      </c>
      <c r="M1037" s="131">
        <v>7.42</v>
      </c>
      <c r="N1037" s="236"/>
      <c r="O1037" s="175">
        <v>361.40000000000003</v>
      </c>
      <c r="P1037" s="179">
        <v>416</v>
      </c>
      <c r="Q1037" s="87">
        <v>648.79999999999995</v>
      </c>
      <c r="R1037" s="144" t="s">
        <v>466</v>
      </c>
      <c r="T1037" s="144" t="s">
        <v>1120</v>
      </c>
    </row>
    <row r="1038" spans="1:20" x14ac:dyDescent="0.25">
      <c r="A1038" s="195">
        <v>43348</v>
      </c>
      <c r="B1038" s="187">
        <v>1427</v>
      </c>
      <c r="C1038" s="121">
        <f t="shared" si="72"/>
        <v>248</v>
      </c>
      <c r="D1038" s="113" t="s">
        <v>1119</v>
      </c>
      <c r="E1038" s="181">
        <v>1550</v>
      </c>
      <c r="F1038" s="181">
        <v>1558</v>
      </c>
      <c r="G1038" s="212" t="s">
        <v>23</v>
      </c>
      <c r="H1038" s="130">
        <v>76.900000000000006</v>
      </c>
      <c r="I1038" s="130">
        <f t="shared" si="81"/>
        <v>24.944444444444446</v>
      </c>
      <c r="J1038" s="179">
        <v>88.7</v>
      </c>
      <c r="K1038" s="179">
        <f t="shared" si="82"/>
        <v>31.5</v>
      </c>
      <c r="L1038" s="130">
        <v>6.7</v>
      </c>
      <c r="M1038" s="131">
        <v>7.36</v>
      </c>
      <c r="N1038" s="236"/>
      <c r="O1038" s="175">
        <v>335.40000000000003</v>
      </c>
      <c r="P1038" s="179">
        <v>296</v>
      </c>
      <c r="Q1038" s="87">
        <v>410.6</v>
      </c>
      <c r="R1038" s="144" t="s">
        <v>466</v>
      </c>
      <c r="T1038" s="144" t="s">
        <v>1120</v>
      </c>
    </row>
    <row r="1039" spans="1:20" x14ac:dyDescent="0.25">
      <c r="A1039" s="195">
        <v>43348</v>
      </c>
      <c r="B1039" s="187">
        <v>1530</v>
      </c>
      <c r="C1039" s="121">
        <f t="shared" si="72"/>
        <v>248</v>
      </c>
      <c r="D1039" s="113" t="s">
        <v>1125</v>
      </c>
      <c r="E1039" s="181">
        <v>1550</v>
      </c>
      <c r="F1039" s="181">
        <v>1558</v>
      </c>
      <c r="G1039" s="212" t="s">
        <v>343</v>
      </c>
      <c r="H1039" s="130">
        <v>75.3</v>
      </c>
      <c r="I1039" s="130">
        <f t="shared" si="81"/>
        <v>24.055555555555554</v>
      </c>
      <c r="J1039" s="179">
        <v>89</v>
      </c>
      <c r="K1039" s="179">
        <f t="shared" si="82"/>
        <v>31.666666666666664</v>
      </c>
      <c r="L1039" s="130">
        <v>8.3000000000000007</v>
      </c>
      <c r="M1039" s="131">
        <v>7.44</v>
      </c>
      <c r="N1039" s="236"/>
      <c r="O1039" s="175">
        <v>215.8</v>
      </c>
      <c r="P1039" s="179">
        <v>828</v>
      </c>
      <c r="Q1039" s="87">
        <v>1203.3</v>
      </c>
      <c r="R1039" s="144" t="s">
        <v>466</v>
      </c>
      <c r="T1039" s="144" t="s">
        <v>1120</v>
      </c>
    </row>
    <row r="1040" spans="1:20" x14ac:dyDescent="0.25">
      <c r="A1040" s="195">
        <v>43349</v>
      </c>
      <c r="B1040" s="187">
        <v>1138</v>
      </c>
      <c r="C1040" s="121">
        <f t="shared" si="72"/>
        <v>249</v>
      </c>
      <c r="D1040" s="113"/>
      <c r="E1040" s="181"/>
      <c r="F1040" s="181"/>
      <c r="G1040" s="212" t="s">
        <v>343</v>
      </c>
      <c r="H1040" s="130">
        <v>75</v>
      </c>
      <c r="I1040" s="130">
        <f t="shared" si="81"/>
        <v>23.888888888888889</v>
      </c>
      <c r="J1040" s="179">
        <v>89.9</v>
      </c>
      <c r="K1040" s="179">
        <f t="shared" si="82"/>
        <v>32.166666666666671</v>
      </c>
      <c r="L1040" s="130">
        <v>10.199999999999999</v>
      </c>
      <c r="M1040" s="131">
        <v>7.81</v>
      </c>
      <c r="N1040" s="236"/>
      <c r="O1040" s="175">
        <v>279.5</v>
      </c>
      <c r="P1040" s="179">
        <v>402</v>
      </c>
      <c r="R1040" s="144" t="s">
        <v>229</v>
      </c>
      <c r="T1040" s="144" t="s">
        <v>1124</v>
      </c>
    </row>
    <row r="1041" spans="1:20" x14ac:dyDescent="0.25">
      <c r="A1041" s="195">
        <v>43350</v>
      </c>
      <c r="B1041" s="187">
        <v>1156</v>
      </c>
      <c r="C1041" s="121">
        <f t="shared" ref="C1041:C1073" si="83">A1041-DATE(YEAR(A1041),1,0)</f>
        <v>250</v>
      </c>
      <c r="D1041" s="113" t="s">
        <v>1128</v>
      </c>
      <c r="E1041" s="181">
        <v>1222</v>
      </c>
      <c r="F1041" s="181">
        <v>1235</v>
      </c>
      <c r="G1041" s="212" t="s">
        <v>343</v>
      </c>
      <c r="H1041" s="130">
        <v>77.3</v>
      </c>
      <c r="I1041" s="130">
        <f t="shared" si="81"/>
        <v>25.166666666666664</v>
      </c>
      <c r="J1041" s="179">
        <v>90.1</v>
      </c>
      <c r="K1041" s="179">
        <f t="shared" si="82"/>
        <v>32.277777777777771</v>
      </c>
      <c r="L1041" s="130">
        <v>8.9</v>
      </c>
      <c r="M1041" s="131">
        <v>7.73</v>
      </c>
      <c r="N1041" s="236"/>
      <c r="O1041" s="175">
        <v>334.1</v>
      </c>
      <c r="P1041" s="179">
        <v>294</v>
      </c>
      <c r="Q1041" s="227">
        <v>150</v>
      </c>
      <c r="R1041" s="144" t="s">
        <v>229</v>
      </c>
      <c r="T1041" s="144" t="s">
        <v>1120</v>
      </c>
    </row>
    <row r="1042" spans="1:20" x14ac:dyDescent="0.25">
      <c r="A1042" s="195">
        <v>43352</v>
      </c>
      <c r="B1042" s="187">
        <v>1439</v>
      </c>
      <c r="C1042" s="121">
        <f t="shared" si="83"/>
        <v>252</v>
      </c>
      <c r="D1042" s="113"/>
      <c r="E1042" s="181"/>
      <c r="F1042" s="181"/>
      <c r="G1042" s="212" t="s">
        <v>343</v>
      </c>
      <c r="H1042" s="130">
        <v>77.3</v>
      </c>
      <c r="I1042" s="130">
        <f t="shared" si="81"/>
        <v>25.166666666666664</v>
      </c>
      <c r="J1042" s="179">
        <v>95</v>
      </c>
      <c r="K1042" s="179">
        <f t="shared" si="82"/>
        <v>35</v>
      </c>
      <c r="L1042" s="130">
        <v>9.4</v>
      </c>
      <c r="M1042" s="131">
        <v>7.71</v>
      </c>
      <c r="N1042" s="236"/>
      <c r="O1042" s="175">
        <v>335.40000000000003</v>
      </c>
      <c r="P1042" s="179">
        <v>235</v>
      </c>
      <c r="R1042" s="144" t="s">
        <v>229</v>
      </c>
      <c r="T1042" s="144" t="s">
        <v>1129</v>
      </c>
    </row>
    <row r="1043" spans="1:20" x14ac:dyDescent="0.25">
      <c r="A1043" s="195">
        <v>43353</v>
      </c>
      <c r="B1043" s="187">
        <v>1416</v>
      </c>
      <c r="C1043" s="121">
        <f t="shared" si="83"/>
        <v>253</v>
      </c>
      <c r="D1043" s="113" t="s">
        <v>1130</v>
      </c>
      <c r="E1043" s="181">
        <v>1825</v>
      </c>
      <c r="F1043" s="181">
        <v>2030</v>
      </c>
      <c r="G1043" s="212" t="s">
        <v>21</v>
      </c>
      <c r="H1043" s="130">
        <v>81.099999999999994</v>
      </c>
      <c r="I1043" s="130">
        <f t="shared" si="81"/>
        <v>27.277777777777775</v>
      </c>
      <c r="J1043" s="179">
        <v>98.8</v>
      </c>
      <c r="K1043" s="179">
        <f t="shared" si="82"/>
        <v>37.111111111111107</v>
      </c>
      <c r="L1043" s="130">
        <v>8.8000000000000007</v>
      </c>
      <c r="M1043" s="131">
        <v>7.38</v>
      </c>
      <c r="N1043" s="236"/>
      <c r="O1043" s="175">
        <v>397.8</v>
      </c>
      <c r="P1043" s="179">
        <v>92.6</v>
      </c>
      <c r="Q1043" s="153">
        <v>91</v>
      </c>
      <c r="R1043" s="144" t="s">
        <v>340</v>
      </c>
      <c r="T1043" s="144" t="s">
        <v>1136</v>
      </c>
    </row>
    <row r="1044" spans="1:20" x14ac:dyDescent="0.25">
      <c r="A1044" s="195">
        <v>43353</v>
      </c>
      <c r="B1044" s="187">
        <v>1610</v>
      </c>
      <c r="C1044" s="121">
        <f t="shared" si="83"/>
        <v>253</v>
      </c>
      <c r="D1044" s="113" t="s">
        <v>1131</v>
      </c>
      <c r="E1044" s="181">
        <v>1825</v>
      </c>
      <c r="F1044" s="181">
        <v>2030</v>
      </c>
      <c r="G1044" s="212" t="s">
        <v>1123</v>
      </c>
      <c r="H1044" s="130">
        <v>82.1</v>
      </c>
      <c r="I1044" s="130">
        <f t="shared" si="81"/>
        <v>27.833333333333329</v>
      </c>
      <c r="J1044" s="179">
        <v>100.5</v>
      </c>
      <c r="K1044" s="179">
        <f t="shared" si="82"/>
        <v>38.055555555555557</v>
      </c>
      <c r="L1044" s="130">
        <v>9.3000000000000007</v>
      </c>
      <c r="M1044" s="131">
        <v>7.27</v>
      </c>
      <c r="N1044" s="236"/>
      <c r="O1044" s="175">
        <v>404.3</v>
      </c>
      <c r="P1044" s="179">
        <v>100</v>
      </c>
      <c r="Q1044" s="144">
        <v>141.4</v>
      </c>
      <c r="R1044" s="144" t="s">
        <v>340</v>
      </c>
      <c r="T1044" s="144" t="s">
        <v>1136</v>
      </c>
    </row>
    <row r="1045" spans="1:20" x14ac:dyDescent="0.25">
      <c r="A1045" s="195">
        <v>43353</v>
      </c>
      <c r="B1045" s="187">
        <v>1625</v>
      </c>
      <c r="C1045" s="121">
        <f t="shared" si="83"/>
        <v>253</v>
      </c>
      <c r="D1045" s="113" t="s">
        <v>1132</v>
      </c>
      <c r="E1045" s="181">
        <v>1825</v>
      </c>
      <c r="F1045" s="181">
        <v>2030</v>
      </c>
      <c r="G1045" s="212" t="s">
        <v>284</v>
      </c>
      <c r="H1045" s="130">
        <v>79.5</v>
      </c>
      <c r="I1045" s="130">
        <f t="shared" si="81"/>
        <v>26.388888888888889</v>
      </c>
      <c r="J1045" s="179">
        <v>100.1</v>
      </c>
      <c r="K1045" s="179">
        <f t="shared" si="82"/>
        <v>37.833333333333329</v>
      </c>
      <c r="L1045" s="130">
        <v>9.8000000000000007</v>
      </c>
      <c r="M1045" s="131">
        <v>7.21</v>
      </c>
      <c r="N1045" s="236"/>
      <c r="O1045" s="175">
        <v>401.7</v>
      </c>
      <c r="P1045" s="179">
        <v>119</v>
      </c>
      <c r="Q1045" s="87">
        <v>307.60000000000002</v>
      </c>
      <c r="R1045" s="144" t="s">
        <v>340</v>
      </c>
      <c r="T1045" s="144" t="s">
        <v>1137</v>
      </c>
    </row>
    <row r="1046" spans="1:20" x14ac:dyDescent="0.25">
      <c r="A1046" s="195">
        <v>43353</v>
      </c>
      <c r="B1046" s="187">
        <v>1636</v>
      </c>
      <c r="C1046" s="121">
        <f t="shared" si="83"/>
        <v>253</v>
      </c>
      <c r="D1046" s="113" t="s">
        <v>1133</v>
      </c>
      <c r="E1046" s="181">
        <v>1825</v>
      </c>
      <c r="F1046" s="181">
        <v>2030</v>
      </c>
      <c r="G1046" s="212" t="s">
        <v>285</v>
      </c>
      <c r="H1046" s="130">
        <v>79.099999999999994</v>
      </c>
      <c r="I1046" s="130">
        <f t="shared" si="81"/>
        <v>26.166666666666664</v>
      </c>
      <c r="J1046" s="179">
        <v>100.1</v>
      </c>
      <c r="K1046" s="179">
        <f t="shared" si="82"/>
        <v>37.833333333333329</v>
      </c>
      <c r="L1046" s="130">
        <v>9.4</v>
      </c>
      <c r="M1046" s="131">
        <v>7.16</v>
      </c>
      <c r="N1046" s="236"/>
      <c r="O1046" s="175">
        <v>397.8</v>
      </c>
      <c r="P1046" s="179">
        <v>119</v>
      </c>
      <c r="Q1046" s="87">
        <v>488.4</v>
      </c>
      <c r="R1046" s="144" t="s">
        <v>340</v>
      </c>
      <c r="T1046" s="144" t="s">
        <v>1137</v>
      </c>
    </row>
    <row r="1047" spans="1:20" x14ac:dyDescent="0.25">
      <c r="A1047" s="195">
        <v>43353</v>
      </c>
      <c r="B1047" s="187">
        <v>1705</v>
      </c>
      <c r="C1047" s="121">
        <f t="shared" si="83"/>
        <v>253</v>
      </c>
      <c r="D1047" s="113" t="s">
        <v>1134</v>
      </c>
      <c r="E1047" s="181">
        <v>1825</v>
      </c>
      <c r="F1047" s="181">
        <v>2030</v>
      </c>
      <c r="G1047" s="212" t="s">
        <v>320</v>
      </c>
      <c r="H1047" s="130">
        <v>79.8</v>
      </c>
      <c r="I1047" s="130">
        <f t="shared" si="81"/>
        <v>26.555555555555554</v>
      </c>
      <c r="J1047" s="179">
        <v>98.9</v>
      </c>
      <c r="K1047" s="179">
        <f t="shared" si="82"/>
        <v>37.166666666666671</v>
      </c>
      <c r="L1047" s="130">
        <v>9.1999999999999993</v>
      </c>
      <c r="M1047" s="131">
        <v>7.34</v>
      </c>
      <c r="N1047" s="236"/>
      <c r="O1047" s="175">
        <v>380.90000000000003</v>
      </c>
      <c r="P1047" s="179">
        <v>167</v>
      </c>
      <c r="Q1047" s="87">
        <v>378.4</v>
      </c>
      <c r="R1047" s="144" t="s">
        <v>340</v>
      </c>
      <c r="T1047" s="144" t="s">
        <v>1138</v>
      </c>
    </row>
    <row r="1048" spans="1:20" x14ac:dyDescent="0.25">
      <c r="A1048" s="195">
        <v>43353</v>
      </c>
      <c r="B1048" s="187">
        <v>1716</v>
      </c>
      <c r="C1048" s="121">
        <f t="shared" si="83"/>
        <v>253</v>
      </c>
      <c r="D1048" s="113" t="s">
        <v>1135</v>
      </c>
      <c r="E1048" s="181">
        <v>1825</v>
      </c>
      <c r="F1048" s="181">
        <v>2030</v>
      </c>
      <c r="G1048" s="212" t="s">
        <v>23</v>
      </c>
      <c r="H1048" s="130">
        <v>80.400000000000006</v>
      </c>
      <c r="I1048" s="130">
        <f t="shared" si="81"/>
        <v>26.888888888888893</v>
      </c>
      <c r="J1048" s="179">
        <v>97.7</v>
      </c>
      <c r="K1048" s="179">
        <f t="shared" si="82"/>
        <v>36.5</v>
      </c>
      <c r="L1048" s="130">
        <v>7.5</v>
      </c>
      <c r="M1048" s="131">
        <v>7.27</v>
      </c>
      <c r="N1048" s="236"/>
      <c r="O1048" s="175">
        <v>358.8</v>
      </c>
      <c r="P1048" s="179">
        <v>117</v>
      </c>
      <c r="Q1048" s="87">
        <v>307.60000000000002</v>
      </c>
      <c r="R1048" s="144" t="s">
        <v>340</v>
      </c>
      <c r="T1048" s="144" t="s">
        <v>1138</v>
      </c>
    </row>
    <row r="1049" spans="1:20" x14ac:dyDescent="0.25">
      <c r="A1049" s="195">
        <v>43354</v>
      </c>
      <c r="B1049" s="187">
        <v>1132</v>
      </c>
      <c r="C1049" s="121">
        <f t="shared" si="83"/>
        <v>254</v>
      </c>
      <c r="D1049" s="200"/>
      <c r="E1049" s="181"/>
      <c r="F1049" s="181"/>
      <c r="G1049" s="212" t="s">
        <v>343</v>
      </c>
      <c r="H1049" s="130">
        <v>76.400000000000006</v>
      </c>
      <c r="I1049" s="130">
        <f t="shared" si="81"/>
        <v>24.666666666666668</v>
      </c>
      <c r="J1049" s="179">
        <v>92.4</v>
      </c>
      <c r="K1049" s="179">
        <f t="shared" si="82"/>
        <v>33.555555555555557</v>
      </c>
      <c r="L1049" s="130">
        <v>7.8</v>
      </c>
      <c r="M1049" s="131">
        <v>7.71</v>
      </c>
      <c r="N1049" s="236"/>
      <c r="O1049" s="175">
        <v>379.6</v>
      </c>
      <c r="P1049" s="179">
        <v>188</v>
      </c>
      <c r="R1049" s="144" t="s">
        <v>1139</v>
      </c>
      <c r="T1049" s="144" t="s">
        <v>1103</v>
      </c>
    </row>
    <row r="1050" spans="1:20" x14ac:dyDescent="0.25">
      <c r="A1050" s="195">
        <v>43355</v>
      </c>
      <c r="B1050" s="187">
        <v>1626</v>
      </c>
      <c r="C1050" s="121">
        <f t="shared" si="83"/>
        <v>255</v>
      </c>
      <c r="D1050" s="200"/>
      <c r="E1050" s="181"/>
      <c r="F1050" s="181"/>
      <c r="G1050" s="212" t="s">
        <v>343</v>
      </c>
      <c r="H1050" s="130">
        <v>77.7</v>
      </c>
      <c r="I1050" s="130">
        <f t="shared" si="81"/>
        <v>25.388888888888889</v>
      </c>
      <c r="J1050" s="179">
        <v>92.9</v>
      </c>
      <c r="K1050" s="179">
        <f t="shared" si="82"/>
        <v>33.833333333333336</v>
      </c>
      <c r="L1050" s="130">
        <v>7.9</v>
      </c>
      <c r="M1050" s="131">
        <v>7.81</v>
      </c>
      <c r="N1050" s="236"/>
      <c r="O1050" s="175">
        <v>379.6</v>
      </c>
      <c r="P1050" s="179">
        <v>155</v>
      </c>
      <c r="R1050" s="144" t="s">
        <v>1140</v>
      </c>
      <c r="T1050" s="144" t="s">
        <v>1141</v>
      </c>
    </row>
    <row r="1051" spans="1:20" x14ac:dyDescent="0.25">
      <c r="A1051" s="195">
        <v>43356</v>
      </c>
      <c r="B1051" s="187">
        <v>1610</v>
      </c>
      <c r="C1051" s="121">
        <f t="shared" si="83"/>
        <v>256</v>
      </c>
      <c r="D1051" s="200"/>
      <c r="E1051" s="181"/>
      <c r="F1051" s="181"/>
      <c r="G1051" s="212" t="s">
        <v>343</v>
      </c>
      <c r="H1051" s="130">
        <v>76.8</v>
      </c>
      <c r="I1051" s="130">
        <f t="shared" si="81"/>
        <v>24.888888888888886</v>
      </c>
      <c r="J1051" s="179">
        <v>92.4</v>
      </c>
      <c r="K1051" s="179">
        <f t="shared" si="82"/>
        <v>33.555555555555557</v>
      </c>
      <c r="L1051" s="130">
        <v>7.2</v>
      </c>
      <c r="M1051" s="131">
        <v>7.8</v>
      </c>
      <c r="N1051" s="236"/>
      <c r="O1051" s="175">
        <v>374.40000000000003</v>
      </c>
      <c r="P1051" s="179">
        <v>136</v>
      </c>
      <c r="R1051" s="144" t="s">
        <v>103</v>
      </c>
      <c r="T1051" s="144" t="s">
        <v>1104</v>
      </c>
    </row>
    <row r="1052" spans="1:20" x14ac:dyDescent="0.25">
      <c r="A1052" s="195">
        <v>43357</v>
      </c>
      <c r="B1052" s="187">
        <v>1417</v>
      </c>
      <c r="C1052" s="121">
        <f t="shared" si="83"/>
        <v>257</v>
      </c>
      <c r="D1052" s="200"/>
      <c r="E1052" s="181"/>
      <c r="F1052" s="181"/>
      <c r="G1052" s="212" t="s">
        <v>343</v>
      </c>
      <c r="H1052" s="130">
        <v>77.8</v>
      </c>
      <c r="I1052" s="130">
        <f t="shared" si="81"/>
        <v>25.444444444444443</v>
      </c>
      <c r="J1052" s="179">
        <v>95.2</v>
      </c>
      <c r="K1052" s="179">
        <f t="shared" si="82"/>
        <v>35.111111111111114</v>
      </c>
      <c r="L1052" s="130">
        <v>7.7</v>
      </c>
      <c r="M1052" s="131">
        <v>7.6</v>
      </c>
      <c r="N1052" s="236"/>
      <c r="O1052" s="230">
        <v>374.4</v>
      </c>
      <c r="P1052" s="179">
        <v>131</v>
      </c>
      <c r="R1052" s="144" t="s">
        <v>1147</v>
      </c>
    </row>
    <row r="1053" spans="1:20" x14ac:dyDescent="0.25">
      <c r="A1053" s="195">
        <v>43361</v>
      </c>
      <c r="B1053" s="187">
        <v>1318</v>
      </c>
      <c r="C1053" s="121">
        <f t="shared" si="83"/>
        <v>261</v>
      </c>
      <c r="D1053" s="200"/>
      <c r="E1053" s="181"/>
      <c r="F1053" s="181"/>
      <c r="G1053" s="212" t="s">
        <v>343</v>
      </c>
      <c r="H1053" s="130">
        <v>79.2</v>
      </c>
      <c r="I1053" s="130">
        <f t="shared" si="81"/>
        <v>26.222222222222221</v>
      </c>
      <c r="J1053" s="179">
        <v>95.6</v>
      </c>
      <c r="K1053" s="179">
        <f t="shared" si="82"/>
        <v>35.333333333333329</v>
      </c>
      <c r="L1053" s="130">
        <v>10.1</v>
      </c>
      <c r="M1053" s="131">
        <v>7.98</v>
      </c>
      <c r="N1053" s="236"/>
      <c r="O1053" s="229">
        <v>364</v>
      </c>
      <c r="P1053" s="179">
        <v>88</v>
      </c>
      <c r="R1053" s="144" t="s">
        <v>1147</v>
      </c>
    </row>
    <row r="1054" spans="1:20" x14ac:dyDescent="0.25">
      <c r="A1054" s="195">
        <v>43363</v>
      </c>
      <c r="B1054" s="187">
        <v>1251</v>
      </c>
      <c r="C1054" s="121">
        <f t="shared" si="83"/>
        <v>263</v>
      </c>
      <c r="D1054" s="200"/>
      <c r="E1054" s="181"/>
      <c r="F1054" s="181"/>
      <c r="G1054" s="212" t="s">
        <v>343</v>
      </c>
      <c r="H1054" s="130">
        <v>74.900000000000006</v>
      </c>
      <c r="I1054" s="130">
        <f t="shared" si="81"/>
        <v>23.833333333333336</v>
      </c>
      <c r="J1054" s="179">
        <v>87.4</v>
      </c>
      <c r="K1054" s="179">
        <f t="shared" si="82"/>
        <v>30.777777777777779</v>
      </c>
      <c r="L1054" s="130">
        <v>10.1</v>
      </c>
      <c r="M1054" s="131">
        <v>7.55</v>
      </c>
      <c r="N1054" s="236"/>
      <c r="O1054" s="230">
        <v>368</v>
      </c>
      <c r="P1054" s="179">
        <v>82.1</v>
      </c>
      <c r="R1054" s="144" t="s">
        <v>1147</v>
      </c>
      <c r="T1054" s="144" t="s">
        <v>1148</v>
      </c>
    </row>
    <row r="1055" spans="1:20" x14ac:dyDescent="0.25">
      <c r="A1055" s="195">
        <v>43364</v>
      </c>
      <c r="B1055" s="187">
        <v>1330</v>
      </c>
      <c r="C1055" s="121">
        <f t="shared" si="83"/>
        <v>264</v>
      </c>
      <c r="D1055" s="200"/>
      <c r="E1055" s="181"/>
      <c r="F1055" s="181"/>
      <c r="G1055" s="212" t="s">
        <v>343</v>
      </c>
      <c r="H1055" s="130">
        <v>76.400000000000006</v>
      </c>
      <c r="I1055" s="130">
        <f t="shared" si="81"/>
        <v>24.666666666666668</v>
      </c>
      <c r="J1055" s="179">
        <v>93.7</v>
      </c>
      <c r="K1055" s="179">
        <f t="shared" si="82"/>
        <v>34.277777777777779</v>
      </c>
      <c r="L1055" s="130">
        <v>10.199999999999999</v>
      </c>
      <c r="M1055" s="131">
        <v>7.67</v>
      </c>
      <c r="N1055" s="236"/>
      <c r="O1055" s="230">
        <v>365</v>
      </c>
      <c r="P1055" s="179">
        <v>67.099999999999994</v>
      </c>
      <c r="R1055" s="144" t="s">
        <v>1147</v>
      </c>
      <c r="T1055" s="144" t="s">
        <v>1103</v>
      </c>
    </row>
    <row r="1056" spans="1:20" x14ac:dyDescent="0.25">
      <c r="A1056" s="195">
        <v>43367</v>
      </c>
      <c r="B1056" s="187">
        <v>824</v>
      </c>
      <c r="C1056" s="121">
        <f t="shared" si="83"/>
        <v>267</v>
      </c>
      <c r="D1056" s="200"/>
      <c r="E1056" s="181"/>
      <c r="F1056" s="181"/>
      <c r="G1056" s="212" t="s">
        <v>343</v>
      </c>
      <c r="H1056" s="130">
        <v>72.5</v>
      </c>
      <c r="I1056" s="130">
        <f t="shared" si="81"/>
        <v>22.5</v>
      </c>
      <c r="J1056" s="179">
        <v>82.6</v>
      </c>
      <c r="K1056" s="179">
        <f t="shared" si="82"/>
        <v>28.111111111111107</v>
      </c>
      <c r="L1056" s="130">
        <v>8.5</v>
      </c>
      <c r="M1056" s="131">
        <v>7.62</v>
      </c>
      <c r="N1056" s="236"/>
      <c r="O1056" s="230">
        <v>360</v>
      </c>
      <c r="P1056" s="179">
        <v>67.5</v>
      </c>
      <c r="R1056" s="144" t="s">
        <v>1147</v>
      </c>
      <c r="T1056" s="144" t="s">
        <v>1149</v>
      </c>
    </row>
    <row r="1057" spans="1:20" x14ac:dyDescent="0.25">
      <c r="A1057" s="195">
        <v>43367</v>
      </c>
      <c r="B1057" s="187">
        <v>1537</v>
      </c>
      <c r="C1057" s="121">
        <f t="shared" si="83"/>
        <v>267</v>
      </c>
      <c r="D1057" s="113" t="s">
        <v>1151</v>
      </c>
      <c r="E1057" s="181"/>
      <c r="F1057" s="181"/>
      <c r="G1057" s="212" t="s">
        <v>417</v>
      </c>
      <c r="H1057" s="130">
        <v>77.5</v>
      </c>
      <c r="I1057" s="130">
        <f t="shared" si="81"/>
        <v>25.277777777777779</v>
      </c>
      <c r="J1057" s="179">
        <v>94.1</v>
      </c>
      <c r="K1057" s="179">
        <f t="shared" si="82"/>
        <v>34.499999999999993</v>
      </c>
      <c r="L1057" s="130">
        <v>10.199999999999999</v>
      </c>
      <c r="M1057" s="131">
        <v>7.15</v>
      </c>
      <c r="N1057" s="236"/>
      <c r="O1057" s="230">
        <v>422</v>
      </c>
      <c r="P1057" s="179">
        <v>24.5</v>
      </c>
      <c r="Q1057" s="153">
        <v>13.4</v>
      </c>
      <c r="R1057" s="144" t="s">
        <v>1147</v>
      </c>
      <c r="T1057" s="144" t="s">
        <v>1148</v>
      </c>
    </row>
    <row r="1058" spans="1:20" x14ac:dyDescent="0.25">
      <c r="A1058" s="195">
        <v>43367</v>
      </c>
      <c r="B1058" s="187">
        <v>1550</v>
      </c>
      <c r="C1058" s="121">
        <f t="shared" si="83"/>
        <v>267</v>
      </c>
      <c r="D1058" s="113" t="s">
        <v>1152</v>
      </c>
      <c r="E1058" s="181"/>
      <c r="F1058" s="181"/>
      <c r="G1058" s="212" t="s">
        <v>1150</v>
      </c>
      <c r="H1058" s="130">
        <v>77.3</v>
      </c>
      <c r="I1058" s="130">
        <f t="shared" si="81"/>
        <v>25.166666666666664</v>
      </c>
      <c r="J1058" s="179">
        <v>94.2</v>
      </c>
      <c r="K1058" s="179">
        <f t="shared" si="82"/>
        <v>34.555555555555557</v>
      </c>
      <c r="L1058" s="130">
        <v>7.8</v>
      </c>
      <c r="M1058" s="131">
        <v>7.25</v>
      </c>
      <c r="N1058" s="236"/>
      <c r="O1058" s="230">
        <v>437</v>
      </c>
      <c r="P1058" s="179">
        <v>27.8</v>
      </c>
      <c r="Q1058" s="153">
        <v>50.4</v>
      </c>
      <c r="R1058" s="144" t="s">
        <v>1147</v>
      </c>
      <c r="T1058" s="144" t="s">
        <v>1090</v>
      </c>
    </row>
    <row r="1059" spans="1:20" x14ac:dyDescent="0.25">
      <c r="A1059" s="195">
        <v>43371</v>
      </c>
      <c r="B1059" s="187">
        <v>1455</v>
      </c>
      <c r="C1059" s="121">
        <f t="shared" si="83"/>
        <v>271</v>
      </c>
      <c r="D1059" s="200"/>
      <c r="E1059" s="181"/>
      <c r="F1059" s="181"/>
      <c r="G1059" s="212" t="s">
        <v>343</v>
      </c>
      <c r="H1059" s="130">
        <v>74.8</v>
      </c>
      <c r="I1059" s="130">
        <f t="shared" si="81"/>
        <v>23.777777777777775</v>
      </c>
      <c r="J1059" s="179">
        <v>94.8</v>
      </c>
      <c r="K1059" s="179">
        <f t="shared" si="82"/>
        <v>34.888888888888886</v>
      </c>
      <c r="L1059" s="130">
        <v>10.1</v>
      </c>
      <c r="M1059" s="131">
        <v>7.83</v>
      </c>
      <c r="N1059" s="236"/>
      <c r="O1059" s="230">
        <v>362</v>
      </c>
      <c r="P1059" s="179">
        <v>40.4</v>
      </c>
      <c r="R1059" s="144" t="s">
        <v>1153</v>
      </c>
      <c r="T1059" s="144" t="s">
        <v>1090</v>
      </c>
    </row>
    <row r="1060" spans="1:20" x14ac:dyDescent="0.25">
      <c r="A1060" s="195">
        <v>43374</v>
      </c>
      <c r="B1060" s="187">
        <v>656</v>
      </c>
      <c r="C1060" s="121">
        <f t="shared" si="83"/>
        <v>274</v>
      </c>
      <c r="D1060" s="113" t="s">
        <v>1155</v>
      </c>
      <c r="E1060" s="181">
        <v>740</v>
      </c>
      <c r="F1060" s="181"/>
      <c r="G1060" s="212" t="s">
        <v>343</v>
      </c>
      <c r="H1060" s="130">
        <v>67.599999999999994</v>
      </c>
      <c r="I1060" s="130">
        <f t="shared" si="81"/>
        <v>19.777777777777775</v>
      </c>
      <c r="J1060" s="179">
        <v>65.599999999999994</v>
      </c>
      <c r="K1060" s="179">
        <f t="shared" si="82"/>
        <v>18.666666666666664</v>
      </c>
      <c r="L1060" s="130">
        <v>8.3000000000000007</v>
      </c>
      <c r="M1060" s="131">
        <v>8.18</v>
      </c>
      <c r="N1060" s="236"/>
      <c r="O1060" s="230">
        <v>362</v>
      </c>
      <c r="P1060" s="179">
        <v>46.7</v>
      </c>
      <c r="Q1060" s="153">
        <v>35.9</v>
      </c>
      <c r="R1060" s="144" t="s">
        <v>1154</v>
      </c>
      <c r="T1060" s="144" t="s">
        <v>1156</v>
      </c>
    </row>
    <row r="1061" spans="1:20" x14ac:dyDescent="0.25">
      <c r="A1061" s="195">
        <v>43376</v>
      </c>
      <c r="B1061" s="187">
        <v>1200</v>
      </c>
      <c r="C1061" s="121">
        <f t="shared" si="83"/>
        <v>276</v>
      </c>
      <c r="D1061" s="113" t="s">
        <v>1157</v>
      </c>
      <c r="E1061" s="181">
        <v>1750</v>
      </c>
      <c r="F1061" s="181">
        <v>1800</v>
      </c>
      <c r="G1061" s="238" t="s">
        <v>225</v>
      </c>
      <c r="H1061" s="235">
        <v>71.3</v>
      </c>
      <c r="I1061" s="130">
        <f t="shared" si="81"/>
        <v>21.833333333333332</v>
      </c>
      <c r="J1061" s="179">
        <v>78.900000000000006</v>
      </c>
      <c r="K1061" s="179">
        <f t="shared" si="82"/>
        <v>26.055555555555557</v>
      </c>
      <c r="L1061" s="235">
        <v>8.3000000000000007</v>
      </c>
      <c r="M1061" s="236">
        <v>7.2</v>
      </c>
      <c r="N1061" s="236"/>
      <c r="O1061" s="239">
        <v>294</v>
      </c>
      <c r="P1061" s="179">
        <v>508</v>
      </c>
      <c r="Q1061" s="87">
        <v>499.6</v>
      </c>
      <c r="R1061" s="153" t="s">
        <v>1160</v>
      </c>
      <c r="T1061" s="237" t="s">
        <v>1161</v>
      </c>
    </row>
    <row r="1062" spans="1:20" x14ac:dyDescent="0.25">
      <c r="A1062" s="195">
        <v>43376</v>
      </c>
      <c r="B1062" s="187">
        <v>1317</v>
      </c>
      <c r="C1062" s="121">
        <f t="shared" si="83"/>
        <v>276</v>
      </c>
      <c r="D1062" s="113" t="s">
        <v>1158</v>
      </c>
      <c r="E1062" s="181">
        <v>1750</v>
      </c>
      <c r="F1062" s="181">
        <v>1800</v>
      </c>
      <c r="G1062" s="238" t="s">
        <v>200</v>
      </c>
      <c r="H1062" s="235">
        <v>71.5</v>
      </c>
      <c r="I1062" s="130">
        <f t="shared" si="81"/>
        <v>21.944444444444443</v>
      </c>
      <c r="J1062" s="179">
        <v>79.599999999999994</v>
      </c>
      <c r="K1062" s="179">
        <f t="shared" si="82"/>
        <v>26.444444444444439</v>
      </c>
      <c r="L1062" s="235">
        <v>9.5</v>
      </c>
      <c r="M1062" s="236">
        <v>7.15</v>
      </c>
      <c r="N1062" s="236"/>
      <c r="O1062" s="239">
        <v>325</v>
      </c>
      <c r="P1062" s="179">
        <v>169</v>
      </c>
      <c r="Q1062" s="87">
        <v>422.5</v>
      </c>
      <c r="R1062" s="153" t="s">
        <v>1160</v>
      </c>
      <c r="T1062" s="237" t="s">
        <v>1161</v>
      </c>
    </row>
    <row r="1063" spans="1:20" x14ac:dyDescent="0.25">
      <c r="A1063" s="195">
        <v>43376</v>
      </c>
      <c r="B1063" s="187">
        <v>1421</v>
      </c>
      <c r="C1063" s="121">
        <f t="shared" si="83"/>
        <v>276</v>
      </c>
      <c r="D1063" s="113" t="s">
        <v>1159</v>
      </c>
      <c r="E1063" s="181">
        <v>1750</v>
      </c>
      <c r="F1063" s="181">
        <v>1800</v>
      </c>
      <c r="G1063" s="238" t="s">
        <v>179</v>
      </c>
      <c r="H1063" s="235">
        <v>72.8</v>
      </c>
      <c r="I1063" s="130">
        <f t="shared" si="81"/>
        <v>22.666666666666664</v>
      </c>
      <c r="J1063" s="179">
        <v>82.2</v>
      </c>
      <c r="K1063" s="179">
        <f t="shared" si="82"/>
        <v>27.888888888888889</v>
      </c>
      <c r="L1063" s="235">
        <v>9.6999999999999993</v>
      </c>
      <c r="M1063" s="236">
        <v>7.01</v>
      </c>
      <c r="N1063" s="236"/>
      <c r="O1063" s="239">
        <v>322</v>
      </c>
      <c r="P1063" s="179">
        <v>138</v>
      </c>
      <c r="Q1063" s="237">
        <v>231.8</v>
      </c>
      <c r="R1063" s="153" t="s">
        <v>1160</v>
      </c>
      <c r="T1063" s="237" t="s">
        <v>1161</v>
      </c>
    </row>
    <row r="1064" spans="1:20" x14ac:dyDescent="0.25">
      <c r="A1064" s="195">
        <v>43380</v>
      </c>
      <c r="B1064" s="187">
        <v>1213</v>
      </c>
      <c r="C1064" s="121">
        <f t="shared" si="83"/>
        <v>280</v>
      </c>
      <c r="D1064" s="200"/>
      <c r="E1064" s="181"/>
      <c r="F1064" s="181"/>
      <c r="G1064" s="238" t="s">
        <v>343</v>
      </c>
      <c r="H1064" s="235">
        <v>63.5</v>
      </c>
      <c r="I1064" s="130">
        <f t="shared" si="81"/>
        <v>17.5</v>
      </c>
      <c r="J1064" s="179">
        <v>65.5</v>
      </c>
      <c r="K1064" s="179">
        <f t="shared" si="82"/>
        <v>18.611111111111111</v>
      </c>
      <c r="L1064" s="235">
        <v>9.1</v>
      </c>
      <c r="M1064" s="236">
        <v>7.74</v>
      </c>
      <c r="N1064" s="236"/>
      <c r="O1064" s="239">
        <v>346</v>
      </c>
      <c r="P1064" s="179">
        <v>117</v>
      </c>
      <c r="R1064" s="237" t="s">
        <v>1162</v>
      </c>
      <c r="T1064" s="237" t="s">
        <v>1163</v>
      </c>
    </row>
    <row r="1065" spans="1:20" x14ac:dyDescent="0.25">
      <c r="A1065" s="195">
        <v>43381</v>
      </c>
      <c r="B1065" s="187">
        <v>1538</v>
      </c>
      <c r="C1065" s="121">
        <f t="shared" si="83"/>
        <v>281</v>
      </c>
      <c r="D1065" s="200"/>
      <c r="E1065" s="181"/>
      <c r="F1065" s="181"/>
      <c r="G1065" s="238" t="s">
        <v>343</v>
      </c>
      <c r="H1065" s="235">
        <v>60.4</v>
      </c>
      <c r="I1065" s="130">
        <f t="shared" si="81"/>
        <v>15.777777777777777</v>
      </c>
      <c r="J1065" s="179">
        <v>59.7</v>
      </c>
      <c r="K1065" s="179">
        <f t="shared" si="82"/>
        <v>15.388888888888889</v>
      </c>
      <c r="L1065" s="235">
        <v>9.9</v>
      </c>
      <c r="M1065" s="236">
        <v>7.38</v>
      </c>
      <c r="N1065" s="236"/>
      <c r="O1065" s="239">
        <v>216</v>
      </c>
      <c r="P1065" s="179">
        <v>668</v>
      </c>
      <c r="R1065" s="237" t="s">
        <v>1164</v>
      </c>
      <c r="T1065" s="237" t="s">
        <v>1148</v>
      </c>
    </row>
    <row r="1066" spans="1:20" x14ac:dyDescent="0.25">
      <c r="A1066" s="195">
        <v>43383</v>
      </c>
      <c r="B1066" s="187">
        <v>1615</v>
      </c>
      <c r="C1066" s="121">
        <f t="shared" si="83"/>
        <v>283</v>
      </c>
      <c r="D1066" s="200"/>
      <c r="E1066" s="181"/>
      <c r="F1066" s="181"/>
      <c r="G1066" s="238" t="s">
        <v>343</v>
      </c>
      <c r="H1066" s="235">
        <v>62.9</v>
      </c>
      <c r="I1066" s="130">
        <f t="shared" si="81"/>
        <v>17.166666666666664</v>
      </c>
      <c r="J1066" s="179">
        <v>69.900000000000006</v>
      </c>
      <c r="K1066" s="179">
        <f t="shared" si="82"/>
        <v>21.055555555555557</v>
      </c>
      <c r="L1066" s="235">
        <v>7.6</v>
      </c>
      <c r="M1066" s="236">
        <v>7.64</v>
      </c>
      <c r="N1066" s="236"/>
      <c r="O1066" s="239">
        <v>328</v>
      </c>
      <c r="P1066" s="179">
        <v>118</v>
      </c>
      <c r="R1066" s="237" t="s">
        <v>1165</v>
      </c>
      <c r="T1066" s="237" t="s">
        <v>1166</v>
      </c>
    </row>
    <row r="1067" spans="1:20" x14ac:dyDescent="0.25">
      <c r="A1067" s="195">
        <v>43384</v>
      </c>
      <c r="B1067" s="187">
        <v>1227</v>
      </c>
      <c r="C1067" s="121">
        <f t="shared" si="83"/>
        <v>284</v>
      </c>
      <c r="D1067" s="200"/>
      <c r="E1067" s="181"/>
      <c r="F1067" s="181"/>
      <c r="G1067" s="238" t="s">
        <v>343</v>
      </c>
      <c r="H1067" s="235">
        <v>61.1</v>
      </c>
      <c r="I1067" s="130">
        <f t="shared" si="81"/>
        <v>16.166666666666668</v>
      </c>
      <c r="J1067" s="179">
        <v>65.2</v>
      </c>
      <c r="K1067" s="179">
        <f t="shared" si="82"/>
        <v>18.444444444444446</v>
      </c>
      <c r="L1067" s="235">
        <v>8.6999999999999993</v>
      </c>
      <c r="M1067" s="236">
        <v>7.43</v>
      </c>
      <c r="N1067" s="236"/>
      <c r="O1067" s="239">
        <v>358</v>
      </c>
      <c r="P1067" s="179">
        <v>87.5</v>
      </c>
      <c r="R1067" s="237" t="s">
        <v>1167</v>
      </c>
      <c r="T1067" s="237" t="s">
        <v>1148</v>
      </c>
    </row>
    <row r="1068" spans="1:20" x14ac:dyDescent="0.25">
      <c r="A1068" s="195">
        <v>43389</v>
      </c>
      <c r="B1068" s="187">
        <v>1209</v>
      </c>
      <c r="C1068" s="121">
        <f t="shared" si="83"/>
        <v>289</v>
      </c>
      <c r="D1068" s="200"/>
      <c r="E1068" s="181"/>
      <c r="F1068" s="181"/>
      <c r="G1068" s="238" t="s">
        <v>225</v>
      </c>
      <c r="H1068" s="235">
        <v>56.9</v>
      </c>
      <c r="I1068" s="130">
        <f t="shared" si="81"/>
        <v>13.833333333333332</v>
      </c>
      <c r="J1068" s="179">
        <v>55.2</v>
      </c>
      <c r="K1068" s="179">
        <f t="shared" si="82"/>
        <v>12.888888888888889</v>
      </c>
      <c r="L1068" s="235">
        <v>9.5</v>
      </c>
      <c r="M1068" s="236">
        <v>7.86</v>
      </c>
      <c r="N1068" s="236"/>
      <c r="O1068" s="239">
        <v>390</v>
      </c>
      <c r="P1068" s="179">
        <v>42.4</v>
      </c>
      <c r="R1068" s="237" t="s">
        <v>1169</v>
      </c>
      <c r="T1068" s="237" t="s">
        <v>1107</v>
      </c>
    </row>
    <row r="1069" spans="1:20" x14ac:dyDescent="0.25">
      <c r="A1069" s="195">
        <v>43389</v>
      </c>
      <c r="B1069" s="187">
        <v>1317</v>
      </c>
      <c r="C1069" s="121">
        <f t="shared" si="83"/>
        <v>289</v>
      </c>
      <c r="D1069" s="200"/>
      <c r="E1069" s="181"/>
      <c r="F1069" s="181"/>
      <c r="G1069" s="238" t="s">
        <v>1006</v>
      </c>
      <c r="H1069" s="235">
        <v>57.4</v>
      </c>
      <c r="I1069" s="130">
        <f t="shared" si="81"/>
        <v>14.111111111111111</v>
      </c>
      <c r="J1069" s="179">
        <v>58.1</v>
      </c>
      <c r="K1069" s="179">
        <f t="shared" si="82"/>
        <v>14.5</v>
      </c>
      <c r="L1069" s="235">
        <v>9.6999999999999993</v>
      </c>
      <c r="M1069" s="236">
        <v>7.66</v>
      </c>
      <c r="N1069" s="236"/>
      <c r="O1069" s="239">
        <v>380</v>
      </c>
      <c r="P1069" s="179">
        <v>60.4</v>
      </c>
      <c r="R1069" s="237" t="s">
        <v>1169</v>
      </c>
      <c r="T1069" s="237" t="s">
        <v>1148</v>
      </c>
    </row>
    <row r="1070" spans="1:20" x14ac:dyDescent="0.25">
      <c r="A1070" s="195">
        <v>43389</v>
      </c>
      <c r="B1070" s="187">
        <v>1428</v>
      </c>
      <c r="C1070" s="121">
        <f t="shared" si="83"/>
        <v>289</v>
      </c>
      <c r="D1070" s="200"/>
      <c r="E1070" s="181"/>
      <c r="F1070" s="181"/>
      <c r="G1070" s="238" t="s">
        <v>1168</v>
      </c>
      <c r="H1070" s="235">
        <v>63.2</v>
      </c>
      <c r="I1070" s="130">
        <f t="shared" si="81"/>
        <v>17.333333333333336</v>
      </c>
      <c r="J1070" s="179">
        <v>54.4</v>
      </c>
      <c r="K1070" s="179">
        <f t="shared" si="82"/>
        <v>12.444444444444443</v>
      </c>
      <c r="L1070" s="235">
        <v>9.4</v>
      </c>
      <c r="M1070" s="236">
        <v>7.29</v>
      </c>
      <c r="N1070" s="236"/>
      <c r="O1070" s="239">
        <v>407</v>
      </c>
      <c r="P1070" s="179">
        <v>1.54</v>
      </c>
      <c r="R1070" s="237" t="s">
        <v>1169</v>
      </c>
      <c r="T1070" s="237" t="s">
        <v>1171</v>
      </c>
    </row>
    <row r="1071" spans="1:20" x14ac:dyDescent="0.25">
      <c r="A1071" s="195">
        <v>43390</v>
      </c>
      <c r="B1071" s="187">
        <v>1237</v>
      </c>
      <c r="C1071" s="121">
        <f t="shared" si="83"/>
        <v>290</v>
      </c>
      <c r="D1071" s="200"/>
      <c r="E1071" s="181"/>
      <c r="F1071" s="181"/>
      <c r="G1071" s="238" t="s">
        <v>343</v>
      </c>
      <c r="H1071" s="235">
        <v>61.3</v>
      </c>
      <c r="I1071" s="130">
        <f t="shared" si="81"/>
        <v>16.277777777777775</v>
      </c>
      <c r="J1071" s="179">
        <v>63.9</v>
      </c>
      <c r="K1071" s="179">
        <f t="shared" si="82"/>
        <v>17.722222222222221</v>
      </c>
      <c r="L1071" s="235">
        <v>11.9</v>
      </c>
      <c r="M1071" s="236">
        <v>7.75</v>
      </c>
      <c r="N1071" s="236"/>
      <c r="O1071" s="239">
        <v>395</v>
      </c>
      <c r="P1071" s="179">
        <v>71.7</v>
      </c>
      <c r="R1071" s="237" t="s">
        <v>1170</v>
      </c>
      <c r="T1071" s="237" t="s">
        <v>1172</v>
      </c>
    </row>
    <row r="1072" spans="1:20" x14ac:dyDescent="0.25">
      <c r="A1072" s="195">
        <v>43391</v>
      </c>
      <c r="B1072" s="187">
        <v>1621</v>
      </c>
      <c r="C1072" s="121">
        <f t="shared" si="83"/>
        <v>291</v>
      </c>
      <c r="D1072" s="200"/>
      <c r="E1072" s="181"/>
      <c r="F1072" s="181"/>
      <c r="G1072" s="238" t="s">
        <v>343</v>
      </c>
      <c r="H1072" s="235">
        <v>62.6</v>
      </c>
      <c r="I1072" s="235">
        <f t="shared" si="81"/>
        <v>17</v>
      </c>
      <c r="J1072" s="179">
        <v>68.8</v>
      </c>
      <c r="K1072" s="179">
        <f t="shared" si="82"/>
        <v>20.444444444444443</v>
      </c>
      <c r="L1072" s="235">
        <v>12</v>
      </c>
      <c r="M1072" s="236">
        <v>7.73</v>
      </c>
      <c r="N1072" s="236"/>
      <c r="O1072" s="239">
        <v>388</v>
      </c>
      <c r="P1072" s="179">
        <v>60.5</v>
      </c>
      <c r="R1072" s="237" t="s">
        <v>1173</v>
      </c>
      <c r="T1072" s="237" t="s">
        <v>1104</v>
      </c>
    </row>
    <row r="1073" spans="1:20" x14ac:dyDescent="0.25">
      <c r="A1073" s="195">
        <v>43392</v>
      </c>
      <c r="B1073" s="187">
        <v>1457</v>
      </c>
      <c r="C1073" s="121">
        <f t="shared" si="83"/>
        <v>292</v>
      </c>
      <c r="D1073" s="200"/>
      <c r="E1073" s="181"/>
      <c r="F1073" s="181"/>
      <c r="G1073" s="238" t="s">
        <v>343</v>
      </c>
      <c r="H1073" s="235">
        <v>63.6</v>
      </c>
      <c r="I1073" s="130">
        <f t="shared" si="81"/>
        <v>17.555555555555557</v>
      </c>
      <c r="J1073" s="179">
        <v>72.599999999999994</v>
      </c>
      <c r="K1073" s="179">
        <f t="shared" si="82"/>
        <v>22.555555555555554</v>
      </c>
      <c r="L1073" s="235">
        <v>10.4</v>
      </c>
      <c r="M1073" s="236">
        <v>7.71</v>
      </c>
      <c r="N1073" s="236"/>
      <c r="O1073" s="239">
        <v>386</v>
      </c>
      <c r="P1073" s="179">
        <v>56.8</v>
      </c>
      <c r="R1073" s="237" t="s">
        <v>1174</v>
      </c>
      <c r="T1073" s="237" t="s">
        <v>1138</v>
      </c>
    </row>
    <row r="1074" spans="1:20" x14ac:dyDescent="0.25">
      <c r="A1074" s="195">
        <v>43394</v>
      </c>
      <c r="B1074" s="187">
        <v>1655</v>
      </c>
      <c r="C1074" s="121">
        <f t="shared" ref="C1074:C1076" si="84">A1074-DATE(YEAR(A1074),1,0)</f>
        <v>294</v>
      </c>
      <c r="D1074" s="200"/>
      <c r="E1074" s="181"/>
      <c r="F1074" s="181"/>
      <c r="G1074" s="238" t="s">
        <v>343</v>
      </c>
      <c r="H1074" s="235">
        <v>67</v>
      </c>
      <c r="I1074" s="130">
        <f t="shared" si="81"/>
        <v>19.444444444444443</v>
      </c>
      <c r="J1074" s="179">
        <v>77.2</v>
      </c>
      <c r="K1074" s="179">
        <f t="shared" si="82"/>
        <v>25.111111111111111</v>
      </c>
      <c r="L1074" s="235">
        <v>9.9</v>
      </c>
      <c r="M1074" s="236">
        <v>7.65</v>
      </c>
      <c r="N1074" s="236"/>
      <c r="O1074" s="239">
        <v>385</v>
      </c>
      <c r="P1074" s="179">
        <v>54.7</v>
      </c>
      <c r="R1074" s="237" t="s">
        <v>1175</v>
      </c>
      <c r="T1074" s="237" t="s">
        <v>1177</v>
      </c>
    </row>
    <row r="1075" spans="1:20" x14ac:dyDescent="0.25">
      <c r="A1075" s="195">
        <v>43395</v>
      </c>
      <c r="B1075" s="187">
        <v>1300</v>
      </c>
      <c r="C1075" s="121">
        <f t="shared" si="84"/>
        <v>295</v>
      </c>
      <c r="D1075" s="200"/>
      <c r="E1075" s="181"/>
      <c r="F1075" s="181"/>
      <c r="G1075" s="238" t="s">
        <v>343</v>
      </c>
      <c r="H1075" s="235">
        <v>66.400000000000006</v>
      </c>
      <c r="I1075" s="235">
        <f t="shared" si="81"/>
        <v>19.111111111111114</v>
      </c>
      <c r="J1075" s="179">
        <v>77.7</v>
      </c>
      <c r="K1075" s="179">
        <f t="shared" si="82"/>
        <v>25.388888888888889</v>
      </c>
      <c r="L1075" s="235">
        <v>9.8000000000000007</v>
      </c>
      <c r="M1075" s="236">
        <v>7.53</v>
      </c>
      <c r="N1075" s="236"/>
      <c r="O1075" s="239">
        <v>379</v>
      </c>
      <c r="P1075" s="179">
        <v>53.4</v>
      </c>
      <c r="R1075" s="237" t="s">
        <v>1176</v>
      </c>
      <c r="T1075" s="237" t="s">
        <v>1141</v>
      </c>
    </row>
    <row r="1076" spans="1:20" x14ac:dyDescent="0.25">
      <c r="A1076" s="195">
        <v>43398</v>
      </c>
      <c r="B1076" s="187">
        <v>1232</v>
      </c>
      <c r="C1076" s="121">
        <f t="shared" si="84"/>
        <v>298</v>
      </c>
      <c r="D1076" s="200"/>
      <c r="E1076" s="181"/>
      <c r="F1076" s="181"/>
      <c r="G1076" s="238" t="s">
        <v>343</v>
      </c>
      <c r="H1076" s="235">
        <v>64.5</v>
      </c>
      <c r="I1076" s="235">
        <f t="shared" si="81"/>
        <v>18.055555555555554</v>
      </c>
      <c r="J1076" s="179">
        <v>73.5</v>
      </c>
      <c r="K1076" s="179">
        <f t="shared" si="82"/>
        <v>23.055555555555554</v>
      </c>
      <c r="L1076" s="235">
        <v>9.6999999999999993</v>
      </c>
      <c r="M1076" s="236">
        <v>7.82</v>
      </c>
      <c r="N1076" s="236"/>
      <c r="O1076" s="239">
        <v>387</v>
      </c>
      <c r="P1076" s="179">
        <v>43.2</v>
      </c>
      <c r="R1076" s="237" t="s">
        <v>1178</v>
      </c>
      <c r="T1076" s="237" t="s">
        <v>1172</v>
      </c>
    </row>
    <row r="1077" spans="1:20" x14ac:dyDescent="0.25">
      <c r="A1077" s="109">
        <v>43403</v>
      </c>
      <c r="B1077" s="108">
        <v>1228</v>
      </c>
      <c r="C1077" s="121">
        <f t="shared" ref="C1077:C1108" si="85">A1077-DATE(YEAR(A1077),1,0)</f>
        <v>303</v>
      </c>
      <c r="E1077" s="110"/>
      <c r="F1077" s="242"/>
      <c r="G1077" s="67" t="s">
        <v>343</v>
      </c>
      <c r="H1077" s="71">
        <v>63.1</v>
      </c>
      <c r="I1077" s="71">
        <f t="shared" ref="I1077:I1184" si="86">CONVERT(H1077,"F","C")</f>
        <v>17.277777777777779</v>
      </c>
      <c r="J1077" s="106">
        <v>73.3</v>
      </c>
      <c r="K1077" s="106">
        <f t="shared" ref="K1077:K1184" si="87">CONVERT(J1077,"F","C")</f>
        <v>22.944444444444443</v>
      </c>
      <c r="L1077" s="71">
        <v>10.9</v>
      </c>
      <c r="M1077" s="72">
        <v>7.89</v>
      </c>
      <c r="O1077" s="231">
        <v>383</v>
      </c>
      <c r="P1077" s="106">
        <v>36.5</v>
      </c>
      <c r="Q1077" s="105"/>
      <c r="R1077" s="67" t="s">
        <v>369</v>
      </c>
      <c r="S1077" s="105"/>
      <c r="T1077" s="67" t="s">
        <v>1217</v>
      </c>
    </row>
    <row r="1078" spans="1:20" x14ac:dyDescent="0.25">
      <c r="A1078" s="109">
        <v>43404</v>
      </c>
      <c r="B1078" s="108">
        <v>1132</v>
      </c>
      <c r="C1078" s="121">
        <f t="shared" si="85"/>
        <v>304</v>
      </c>
      <c r="E1078" s="110"/>
      <c r="F1078" s="242"/>
      <c r="G1078" s="67" t="s">
        <v>343</v>
      </c>
      <c r="H1078" s="71">
        <v>59.1</v>
      </c>
      <c r="I1078" s="71">
        <f t="shared" si="86"/>
        <v>15.055555555555555</v>
      </c>
      <c r="J1078" s="106">
        <v>66.900000000000006</v>
      </c>
      <c r="K1078" s="106">
        <f t="shared" si="87"/>
        <v>19.388888888888893</v>
      </c>
      <c r="L1078" s="71">
        <v>11.8</v>
      </c>
      <c r="M1078" s="72">
        <v>7.48</v>
      </c>
      <c r="O1078" s="231">
        <v>387</v>
      </c>
      <c r="P1078" s="106">
        <v>42.6</v>
      </c>
      <c r="Q1078" s="105"/>
      <c r="R1078" s="67" t="s">
        <v>1218</v>
      </c>
      <c r="S1078" s="105"/>
      <c r="T1078" s="67" t="s">
        <v>1219</v>
      </c>
    </row>
    <row r="1079" spans="1:20" x14ac:dyDescent="0.25">
      <c r="A1079" s="109">
        <v>43407</v>
      </c>
      <c r="B1079" s="108">
        <v>1212</v>
      </c>
      <c r="C1079" s="121">
        <f t="shared" si="85"/>
        <v>307</v>
      </c>
      <c r="E1079" s="110"/>
      <c r="F1079" s="242"/>
      <c r="G1079" s="67" t="s">
        <v>343</v>
      </c>
      <c r="H1079" s="71">
        <v>60.1</v>
      </c>
      <c r="I1079" s="71">
        <f t="shared" si="86"/>
        <v>15.611111111111111</v>
      </c>
      <c r="J1079" s="106">
        <v>75</v>
      </c>
      <c r="K1079" s="106">
        <f t="shared" si="87"/>
        <v>23.888888888888889</v>
      </c>
      <c r="L1079" s="71">
        <v>12.7</v>
      </c>
      <c r="M1079" s="72">
        <v>7.77</v>
      </c>
      <c r="O1079" s="231">
        <v>392</v>
      </c>
      <c r="P1079" s="106">
        <v>29.2</v>
      </c>
      <c r="Q1079" s="105"/>
      <c r="R1079" s="67" t="s">
        <v>1220</v>
      </c>
      <c r="S1079" s="105"/>
      <c r="T1079" s="67" t="s">
        <v>1221</v>
      </c>
    </row>
    <row r="1080" spans="1:20" x14ac:dyDescent="0.25">
      <c r="A1080" s="109">
        <v>43408</v>
      </c>
      <c r="B1080" s="108">
        <v>1112</v>
      </c>
      <c r="C1080" s="121">
        <f t="shared" si="85"/>
        <v>308</v>
      </c>
      <c r="E1080" s="110"/>
      <c r="F1080" s="242"/>
      <c r="G1080" s="67" t="s">
        <v>343</v>
      </c>
      <c r="H1080" s="71">
        <v>60.5</v>
      </c>
      <c r="I1080" s="71">
        <f t="shared" si="86"/>
        <v>15.833333333333332</v>
      </c>
      <c r="J1080" s="106">
        <v>71.3</v>
      </c>
      <c r="K1080" s="106">
        <f t="shared" si="87"/>
        <v>21.833333333333332</v>
      </c>
      <c r="L1080" s="71">
        <v>10.5</v>
      </c>
      <c r="M1080" s="72">
        <v>7.55</v>
      </c>
      <c r="O1080" s="231">
        <v>385</v>
      </c>
      <c r="P1080" s="106">
        <v>38.799999999999997</v>
      </c>
      <c r="Q1080" s="105"/>
      <c r="R1080" s="67" t="s">
        <v>1222</v>
      </c>
      <c r="S1080" s="105"/>
      <c r="T1080" s="67" t="s">
        <v>1223</v>
      </c>
    </row>
    <row r="1081" spans="1:20" x14ac:dyDescent="0.25">
      <c r="A1081" s="109">
        <v>43411</v>
      </c>
      <c r="B1081" s="108">
        <v>1342</v>
      </c>
      <c r="C1081" s="121">
        <f t="shared" si="85"/>
        <v>311</v>
      </c>
      <c r="E1081" s="110"/>
      <c r="F1081" s="242"/>
      <c r="G1081" s="67" t="s">
        <v>343</v>
      </c>
      <c r="H1081" s="71">
        <v>60.8</v>
      </c>
      <c r="I1081" s="71">
        <f t="shared" si="86"/>
        <v>15.999999999999998</v>
      </c>
      <c r="J1081" s="106">
        <v>72.2</v>
      </c>
      <c r="K1081" s="106">
        <f t="shared" si="87"/>
        <v>22.333333333333336</v>
      </c>
      <c r="L1081" s="71">
        <v>10.8</v>
      </c>
      <c r="M1081" s="72">
        <v>7.59</v>
      </c>
      <c r="O1081" s="231">
        <v>390</v>
      </c>
      <c r="P1081" s="106">
        <v>31</v>
      </c>
      <c r="Q1081" s="105"/>
      <c r="R1081" s="67" t="s">
        <v>102</v>
      </c>
      <c r="S1081" s="105"/>
      <c r="T1081" s="67" t="s">
        <v>1224</v>
      </c>
    </row>
    <row r="1082" spans="1:20" x14ac:dyDescent="0.25">
      <c r="A1082" s="109">
        <v>43413</v>
      </c>
      <c r="B1082" s="108">
        <v>1422</v>
      </c>
      <c r="C1082" s="121">
        <f t="shared" si="85"/>
        <v>313</v>
      </c>
      <c r="E1082" s="110"/>
      <c r="F1082" s="242"/>
      <c r="G1082" s="67" t="s">
        <v>343</v>
      </c>
      <c r="H1082" s="71">
        <v>56.8</v>
      </c>
      <c r="I1082" s="71">
        <f t="shared" si="86"/>
        <v>13.777777777777775</v>
      </c>
      <c r="J1082" s="106">
        <v>63.1</v>
      </c>
      <c r="K1082" s="106">
        <f t="shared" si="87"/>
        <v>17.277777777777779</v>
      </c>
      <c r="L1082" s="71">
        <v>10.9</v>
      </c>
      <c r="M1082" s="72">
        <v>7.89</v>
      </c>
      <c r="O1082" s="231">
        <v>386</v>
      </c>
      <c r="P1082" s="106">
        <v>21.3</v>
      </c>
      <c r="Q1082" s="105"/>
      <c r="R1082" s="67" t="s">
        <v>107</v>
      </c>
      <c r="S1082" s="105"/>
      <c r="T1082" s="67" t="s">
        <v>1225</v>
      </c>
    </row>
    <row r="1083" spans="1:20" x14ac:dyDescent="0.25">
      <c r="A1083" s="109">
        <v>43414</v>
      </c>
      <c r="B1083" s="108">
        <v>1440</v>
      </c>
      <c r="C1083" s="121">
        <f t="shared" si="85"/>
        <v>314</v>
      </c>
      <c r="E1083" s="110"/>
      <c r="F1083" s="242"/>
      <c r="G1083" s="67" t="s">
        <v>343</v>
      </c>
      <c r="H1083" s="71">
        <v>56</v>
      </c>
      <c r="I1083" s="71">
        <f t="shared" si="86"/>
        <v>13.333333333333332</v>
      </c>
      <c r="J1083" s="106">
        <v>64.400000000000006</v>
      </c>
      <c r="K1083" s="106">
        <f t="shared" si="87"/>
        <v>18.000000000000004</v>
      </c>
      <c r="L1083" s="71">
        <v>11.3</v>
      </c>
      <c r="M1083" s="72">
        <v>7.62</v>
      </c>
      <c r="O1083" s="231">
        <v>394</v>
      </c>
      <c r="P1083" s="106">
        <v>16.600000000000001</v>
      </c>
      <c r="Q1083" s="105"/>
      <c r="R1083" s="67" t="s">
        <v>107</v>
      </c>
      <c r="S1083" s="105"/>
      <c r="T1083" s="67" t="s">
        <v>1226</v>
      </c>
    </row>
    <row r="1084" spans="1:20" x14ac:dyDescent="0.25">
      <c r="A1084" s="109">
        <v>43419</v>
      </c>
      <c r="B1084" s="108">
        <v>1428</v>
      </c>
      <c r="C1084" s="121">
        <f t="shared" si="85"/>
        <v>319</v>
      </c>
      <c r="E1084" s="110"/>
      <c r="F1084" s="242"/>
      <c r="G1084" s="67" t="s">
        <v>343</v>
      </c>
      <c r="H1084" s="71">
        <v>54.2</v>
      </c>
      <c r="I1084" s="71">
        <f t="shared" si="86"/>
        <v>12.333333333333334</v>
      </c>
      <c r="J1084" s="106">
        <v>69.400000000000006</v>
      </c>
      <c r="K1084" s="106">
        <f t="shared" si="87"/>
        <v>20.777777777777782</v>
      </c>
      <c r="L1084" s="71">
        <v>11.7</v>
      </c>
      <c r="M1084" s="72">
        <v>7.89</v>
      </c>
      <c r="O1084" s="231">
        <v>394</v>
      </c>
      <c r="P1084" s="106">
        <v>9.8800000000000008</v>
      </c>
      <c r="Q1084" s="105"/>
      <c r="R1084" s="67" t="s">
        <v>107</v>
      </c>
      <c r="S1084" s="105"/>
      <c r="T1084" s="67" t="s">
        <v>1227</v>
      </c>
    </row>
    <row r="1085" spans="1:20" x14ac:dyDescent="0.25">
      <c r="A1085" s="109">
        <v>43420</v>
      </c>
      <c r="B1085" s="108">
        <v>1125</v>
      </c>
      <c r="C1085" s="121">
        <f t="shared" si="85"/>
        <v>320</v>
      </c>
      <c r="E1085" s="110"/>
      <c r="F1085" s="242"/>
      <c r="G1085" s="67" t="s">
        <v>343</v>
      </c>
      <c r="H1085" s="71">
        <v>49.3</v>
      </c>
      <c r="I1085" s="71">
        <f t="shared" si="86"/>
        <v>9.6111111111111089</v>
      </c>
      <c r="J1085" s="106">
        <v>56.8</v>
      </c>
      <c r="K1085" s="106">
        <f t="shared" si="87"/>
        <v>13.777777777777775</v>
      </c>
      <c r="L1085" s="71">
        <v>11.7</v>
      </c>
      <c r="M1085" s="72">
        <v>7.5</v>
      </c>
      <c r="O1085" s="231">
        <v>393</v>
      </c>
      <c r="P1085" s="106">
        <v>12.8</v>
      </c>
      <c r="Q1085" s="105"/>
      <c r="R1085" s="67" t="s">
        <v>130</v>
      </c>
      <c r="S1085" s="105"/>
      <c r="T1085" s="67" t="s">
        <v>1228</v>
      </c>
    </row>
    <row r="1086" spans="1:20" x14ac:dyDescent="0.25">
      <c r="A1086" s="109">
        <v>43421</v>
      </c>
      <c r="B1086" s="108">
        <v>847</v>
      </c>
      <c r="C1086" s="121">
        <f t="shared" si="85"/>
        <v>321</v>
      </c>
      <c r="E1086" s="110"/>
      <c r="F1086" s="242"/>
      <c r="G1086" s="67" t="s">
        <v>343</v>
      </c>
      <c r="H1086" s="71">
        <v>45.3</v>
      </c>
      <c r="I1086" s="71">
        <f t="shared" si="86"/>
        <v>7.3888888888888875</v>
      </c>
      <c r="J1086" s="106">
        <v>40.200000000000003</v>
      </c>
      <c r="K1086" s="106">
        <f t="shared" si="87"/>
        <v>4.5555555555555571</v>
      </c>
      <c r="L1086" s="71">
        <v>10.199999999999999</v>
      </c>
      <c r="M1086" s="72">
        <v>7.52</v>
      </c>
      <c r="O1086" s="231">
        <v>379</v>
      </c>
      <c r="P1086" s="106">
        <v>17</v>
      </c>
      <c r="Q1086" s="105"/>
      <c r="R1086" s="67" t="s">
        <v>1229</v>
      </c>
      <c r="S1086" s="105"/>
      <c r="T1086" s="67" t="s">
        <v>1230</v>
      </c>
    </row>
    <row r="1087" spans="1:20" x14ac:dyDescent="0.25">
      <c r="A1087" s="109">
        <v>43423</v>
      </c>
      <c r="B1087" s="108">
        <v>1410</v>
      </c>
      <c r="C1087" s="121">
        <f t="shared" si="85"/>
        <v>323</v>
      </c>
      <c r="E1087" s="110"/>
      <c r="F1087" s="242"/>
      <c r="G1087" s="67" t="s">
        <v>343</v>
      </c>
      <c r="H1087" s="71">
        <v>53.7</v>
      </c>
      <c r="I1087" s="71">
        <f t="shared" si="86"/>
        <v>12.055555555555557</v>
      </c>
      <c r="J1087" s="106">
        <v>64.5</v>
      </c>
      <c r="K1087" s="106">
        <f t="shared" si="87"/>
        <v>18.055555555555554</v>
      </c>
      <c r="L1087" s="71">
        <v>11.3</v>
      </c>
      <c r="M1087" s="72">
        <v>7.72</v>
      </c>
      <c r="O1087" s="231">
        <v>396</v>
      </c>
      <c r="P1087" s="106">
        <v>9.76</v>
      </c>
      <c r="Q1087" s="105"/>
      <c r="R1087" s="67" t="s">
        <v>102</v>
      </c>
      <c r="S1087" s="105"/>
      <c r="T1087" s="67" t="s">
        <v>1231</v>
      </c>
    </row>
    <row r="1088" spans="1:20" x14ac:dyDescent="0.25">
      <c r="A1088" s="109">
        <v>43425</v>
      </c>
      <c r="B1088" s="108">
        <v>1058</v>
      </c>
      <c r="C1088" s="121">
        <f t="shared" si="85"/>
        <v>325</v>
      </c>
      <c r="E1088" s="110"/>
      <c r="F1088" s="242"/>
      <c r="G1088" s="67" t="s">
        <v>343</v>
      </c>
      <c r="H1088" s="71">
        <v>48</v>
      </c>
      <c r="I1088" s="71">
        <f t="shared" si="86"/>
        <v>8.8888888888888893</v>
      </c>
      <c r="J1088" s="106">
        <v>56.2</v>
      </c>
      <c r="K1088" s="106">
        <f t="shared" si="87"/>
        <v>13.444444444444446</v>
      </c>
      <c r="L1088" s="71">
        <v>11.4</v>
      </c>
      <c r="M1088" s="72">
        <v>7.89</v>
      </c>
      <c r="O1088" s="231">
        <v>382</v>
      </c>
      <c r="P1088" s="106">
        <v>13.4</v>
      </c>
      <c r="Q1088" s="105"/>
      <c r="R1088" s="67" t="s">
        <v>102</v>
      </c>
      <c r="S1088" s="105"/>
      <c r="T1088" s="67" t="s">
        <v>1225</v>
      </c>
    </row>
    <row r="1089" spans="1:20" x14ac:dyDescent="0.25">
      <c r="A1089" s="109">
        <v>43426</v>
      </c>
      <c r="B1089" s="108">
        <v>1544</v>
      </c>
      <c r="C1089" s="121">
        <f t="shared" si="85"/>
        <v>326</v>
      </c>
      <c r="E1089" s="110"/>
      <c r="F1089" s="242"/>
      <c r="G1089" s="67" t="s">
        <v>343</v>
      </c>
      <c r="H1089" s="71">
        <v>53.8</v>
      </c>
      <c r="I1089" s="71">
        <f t="shared" si="86"/>
        <v>12.111111111111109</v>
      </c>
      <c r="J1089" s="106">
        <v>63.2</v>
      </c>
      <c r="K1089" s="106">
        <f t="shared" si="87"/>
        <v>17.333333333333336</v>
      </c>
      <c r="L1089" s="71">
        <v>11.2</v>
      </c>
      <c r="M1089" s="72">
        <v>7.61</v>
      </c>
      <c r="O1089" s="231">
        <v>391</v>
      </c>
      <c r="P1089" s="106">
        <v>14.2</v>
      </c>
      <c r="Q1089" s="105"/>
      <c r="R1089" s="67" t="s">
        <v>1232</v>
      </c>
      <c r="S1089" s="105"/>
      <c r="T1089" s="67" t="s">
        <v>1233</v>
      </c>
    </row>
    <row r="1090" spans="1:20" x14ac:dyDescent="0.25">
      <c r="A1090" s="109">
        <v>43427</v>
      </c>
      <c r="B1090" s="108">
        <v>1245</v>
      </c>
      <c r="C1090" s="121">
        <f t="shared" si="85"/>
        <v>327</v>
      </c>
      <c r="E1090" s="110"/>
      <c r="F1090" s="242"/>
      <c r="G1090" s="67" t="s">
        <v>343</v>
      </c>
      <c r="H1090" s="71">
        <v>53.4</v>
      </c>
      <c r="I1090" s="71">
        <f t="shared" si="86"/>
        <v>11.888888888888888</v>
      </c>
      <c r="J1090" s="106">
        <v>59.5</v>
      </c>
      <c r="K1090" s="106">
        <f t="shared" si="87"/>
        <v>15.277777777777777</v>
      </c>
      <c r="L1090" s="71">
        <v>11.3</v>
      </c>
      <c r="M1090" s="72">
        <v>7.14</v>
      </c>
      <c r="O1090" s="231">
        <v>393</v>
      </c>
      <c r="P1090" s="106">
        <v>16.7</v>
      </c>
      <c r="Q1090" s="105"/>
      <c r="R1090" s="67" t="s">
        <v>1234</v>
      </c>
      <c r="S1090" s="105"/>
      <c r="T1090" s="67" t="s">
        <v>1227</v>
      </c>
    </row>
    <row r="1091" spans="1:20" x14ac:dyDescent="0.25">
      <c r="A1091" s="109">
        <v>43428</v>
      </c>
      <c r="B1091" s="108">
        <v>1415</v>
      </c>
      <c r="C1091" s="121">
        <f t="shared" si="85"/>
        <v>328</v>
      </c>
      <c r="E1091" s="110"/>
      <c r="F1091" s="242"/>
      <c r="G1091" s="67" t="s">
        <v>343</v>
      </c>
      <c r="H1091" s="71">
        <v>54.3</v>
      </c>
      <c r="I1091" s="71">
        <f t="shared" si="86"/>
        <v>12.388888888888888</v>
      </c>
      <c r="J1091" s="106">
        <v>61.8</v>
      </c>
      <c r="K1091" s="106">
        <f t="shared" si="87"/>
        <v>16.555555555555554</v>
      </c>
      <c r="L1091" s="71">
        <v>10.8</v>
      </c>
      <c r="M1091" s="72">
        <v>7.31</v>
      </c>
      <c r="O1091" s="231">
        <v>385</v>
      </c>
      <c r="P1091" s="106">
        <v>13.1</v>
      </c>
      <c r="Q1091" s="105"/>
      <c r="R1091" s="67" t="s">
        <v>110</v>
      </c>
      <c r="S1091" s="105"/>
      <c r="T1091" s="67" t="s">
        <v>1228</v>
      </c>
    </row>
    <row r="1092" spans="1:20" x14ac:dyDescent="0.25">
      <c r="A1092" s="109">
        <v>43433</v>
      </c>
      <c r="B1092" s="108">
        <v>1610</v>
      </c>
      <c r="C1092" s="121">
        <f t="shared" si="85"/>
        <v>333</v>
      </c>
      <c r="E1092" s="110"/>
      <c r="F1092" s="242"/>
      <c r="G1092" s="67" t="s">
        <v>343</v>
      </c>
      <c r="H1092" s="71">
        <v>52.3</v>
      </c>
      <c r="I1092" s="71">
        <f t="shared" si="86"/>
        <v>11.277777777777777</v>
      </c>
      <c r="J1092" s="106">
        <v>60.8</v>
      </c>
      <c r="K1092" s="106">
        <f t="shared" si="87"/>
        <v>15.999999999999998</v>
      </c>
      <c r="L1092" s="71">
        <v>11.3</v>
      </c>
      <c r="M1092" s="72">
        <v>8</v>
      </c>
      <c r="O1092" s="231">
        <v>400</v>
      </c>
      <c r="P1092" s="106">
        <v>10.3</v>
      </c>
      <c r="Q1092" s="105"/>
      <c r="R1092" s="67" t="s">
        <v>1235</v>
      </c>
      <c r="S1092" s="105"/>
      <c r="T1092" s="67" t="s">
        <v>1236</v>
      </c>
    </row>
    <row r="1093" spans="1:20" x14ac:dyDescent="0.25">
      <c r="A1093" s="109">
        <v>43441</v>
      </c>
      <c r="B1093" s="108">
        <v>1435</v>
      </c>
      <c r="C1093" s="121">
        <f t="shared" si="85"/>
        <v>341</v>
      </c>
      <c r="E1093" s="110"/>
      <c r="F1093" s="242"/>
      <c r="G1093" s="67" t="s">
        <v>343</v>
      </c>
      <c r="H1093" s="71">
        <v>54.6</v>
      </c>
      <c r="I1093" s="71">
        <f t="shared" si="86"/>
        <v>12.555555555555555</v>
      </c>
      <c r="J1093" s="106">
        <v>58.3</v>
      </c>
      <c r="K1093" s="106">
        <f t="shared" si="87"/>
        <v>14.611111111111109</v>
      </c>
      <c r="L1093" s="71">
        <v>9.8000000000000007</v>
      </c>
      <c r="M1093" s="72">
        <v>8.0500000000000007</v>
      </c>
      <c r="O1093" s="231">
        <v>394</v>
      </c>
      <c r="P1093" s="106">
        <v>11.5</v>
      </c>
      <c r="Q1093" s="105"/>
      <c r="R1093" s="67" t="s">
        <v>641</v>
      </c>
      <c r="S1093" s="105"/>
      <c r="T1093" s="67" t="s">
        <v>1237</v>
      </c>
    </row>
    <row r="1094" spans="1:20" x14ac:dyDescent="0.25">
      <c r="A1094" s="109">
        <v>43442</v>
      </c>
      <c r="B1094" s="108">
        <v>1315</v>
      </c>
      <c r="C1094" s="121">
        <f t="shared" si="85"/>
        <v>342</v>
      </c>
      <c r="E1094" s="110"/>
      <c r="F1094" s="242"/>
      <c r="G1094" s="67" t="s">
        <v>343</v>
      </c>
      <c r="H1094" s="71">
        <v>55</v>
      </c>
      <c r="I1094" s="71">
        <f t="shared" si="86"/>
        <v>12.777777777777777</v>
      </c>
      <c r="J1094" s="106">
        <v>60</v>
      </c>
      <c r="K1094" s="106">
        <f t="shared" si="87"/>
        <v>15.555555555555555</v>
      </c>
      <c r="L1094" s="71">
        <v>11.1</v>
      </c>
      <c r="M1094" s="72">
        <v>6.71</v>
      </c>
      <c r="O1094" s="231">
        <v>359</v>
      </c>
      <c r="P1094" s="106">
        <v>15</v>
      </c>
      <c r="Q1094" s="105"/>
      <c r="R1094" s="67" t="s">
        <v>923</v>
      </c>
      <c r="S1094" s="105"/>
      <c r="T1094" s="67" t="s">
        <v>1227</v>
      </c>
    </row>
    <row r="1095" spans="1:20" x14ac:dyDescent="0.25">
      <c r="A1095" s="109">
        <v>43443</v>
      </c>
      <c r="B1095" s="108">
        <v>1550</v>
      </c>
      <c r="C1095" s="121">
        <f t="shared" si="85"/>
        <v>343</v>
      </c>
      <c r="E1095" s="110"/>
      <c r="F1095" s="242"/>
      <c r="G1095" s="67" t="s">
        <v>343</v>
      </c>
      <c r="H1095" s="71">
        <v>54.8</v>
      </c>
      <c r="I1095" s="71">
        <f t="shared" si="86"/>
        <v>12.666666666666664</v>
      </c>
      <c r="J1095" s="106">
        <v>60.3</v>
      </c>
      <c r="K1095" s="106">
        <f t="shared" si="87"/>
        <v>15.72222222222222</v>
      </c>
      <c r="L1095" s="71">
        <v>10.6</v>
      </c>
      <c r="M1095" s="72">
        <v>7.7</v>
      </c>
      <c r="O1095" s="231">
        <v>362</v>
      </c>
      <c r="P1095" s="106">
        <v>12.9</v>
      </c>
      <c r="Q1095" s="105"/>
      <c r="R1095" s="67" t="s">
        <v>69</v>
      </c>
      <c r="S1095" s="105"/>
      <c r="T1095" s="67" t="s">
        <v>1238</v>
      </c>
    </row>
    <row r="1096" spans="1:20" x14ac:dyDescent="0.25">
      <c r="A1096" s="109">
        <v>43450</v>
      </c>
      <c r="B1096" s="108">
        <v>1353</v>
      </c>
      <c r="C1096" s="121">
        <f t="shared" si="85"/>
        <v>350</v>
      </c>
      <c r="E1096" s="110"/>
      <c r="F1096" s="242"/>
      <c r="G1096" s="67" t="s">
        <v>343</v>
      </c>
      <c r="H1096" s="71">
        <v>52.7</v>
      </c>
      <c r="I1096" s="71">
        <f t="shared" si="86"/>
        <v>11.500000000000002</v>
      </c>
      <c r="J1096" s="106">
        <v>65.400000000000006</v>
      </c>
      <c r="K1096" s="106">
        <f t="shared" si="87"/>
        <v>18.555555555555557</v>
      </c>
      <c r="L1096" s="71">
        <v>10.9</v>
      </c>
      <c r="M1096" s="72">
        <v>8.0299999999999994</v>
      </c>
      <c r="O1096" s="231">
        <v>380</v>
      </c>
      <c r="P1096" s="106">
        <v>8.7200000000000006</v>
      </c>
      <c r="Q1096" s="105"/>
      <c r="R1096" s="67" t="s">
        <v>1239</v>
      </c>
      <c r="S1096" s="105"/>
      <c r="T1096" s="67" t="s">
        <v>1240</v>
      </c>
    </row>
    <row r="1097" spans="1:20" x14ac:dyDescent="0.25">
      <c r="A1097" s="109">
        <v>43456</v>
      </c>
      <c r="B1097" s="108">
        <v>1135</v>
      </c>
      <c r="C1097" s="121">
        <f t="shared" si="85"/>
        <v>356</v>
      </c>
      <c r="E1097" s="110"/>
      <c r="F1097" s="242"/>
      <c r="G1097" s="67" t="s">
        <v>343</v>
      </c>
      <c r="H1097" s="71">
        <v>57.5</v>
      </c>
      <c r="I1097" s="71">
        <f t="shared" si="86"/>
        <v>14.166666666666666</v>
      </c>
      <c r="J1097" s="106">
        <v>55</v>
      </c>
      <c r="K1097" s="106">
        <f t="shared" si="87"/>
        <v>12.777777777777777</v>
      </c>
      <c r="L1097" s="71">
        <v>9.3000000000000007</v>
      </c>
      <c r="M1097" s="72">
        <v>8.2200000000000006</v>
      </c>
      <c r="O1097" s="231">
        <v>373</v>
      </c>
      <c r="P1097" s="106">
        <v>9.08</v>
      </c>
      <c r="Q1097" s="105"/>
      <c r="R1097" s="67" t="s">
        <v>249</v>
      </c>
      <c r="S1097" s="105"/>
      <c r="T1097" s="67" t="s">
        <v>1241</v>
      </c>
    </row>
    <row r="1098" spans="1:20" x14ac:dyDescent="0.25">
      <c r="A1098" s="109">
        <v>43457</v>
      </c>
      <c r="B1098" s="108">
        <v>1313</v>
      </c>
      <c r="C1098" s="121">
        <f t="shared" si="85"/>
        <v>357</v>
      </c>
      <c r="E1098" s="110"/>
      <c r="F1098" s="242"/>
      <c r="G1098" s="67" t="s">
        <v>343</v>
      </c>
      <c r="H1098" s="71">
        <v>51.4</v>
      </c>
      <c r="I1098" s="71">
        <f t="shared" si="86"/>
        <v>10.777777777777777</v>
      </c>
      <c r="J1098" s="106">
        <v>61.9</v>
      </c>
      <c r="K1098" s="106">
        <f t="shared" si="87"/>
        <v>16.611111111111111</v>
      </c>
      <c r="L1098" s="71">
        <v>9</v>
      </c>
      <c r="M1098" s="72">
        <v>8.0500000000000007</v>
      </c>
      <c r="O1098" s="231">
        <v>368</v>
      </c>
      <c r="P1098" s="106">
        <v>6.46</v>
      </c>
      <c r="Q1098" s="105"/>
      <c r="R1098" s="67" t="s">
        <v>118</v>
      </c>
      <c r="S1098" s="105"/>
      <c r="T1098" s="67" t="s">
        <v>1242</v>
      </c>
    </row>
    <row r="1099" spans="1:20" x14ac:dyDescent="0.25">
      <c r="A1099" s="109">
        <v>43467</v>
      </c>
      <c r="B1099" s="108">
        <v>932</v>
      </c>
      <c r="C1099" s="121">
        <f t="shared" si="85"/>
        <v>2</v>
      </c>
      <c r="E1099" s="110"/>
      <c r="F1099" s="242"/>
      <c r="G1099" s="67" t="s">
        <v>343</v>
      </c>
      <c r="H1099" s="71">
        <v>45.6</v>
      </c>
      <c r="I1099" s="71">
        <f t="shared" si="86"/>
        <v>7.5555555555555562</v>
      </c>
      <c r="J1099" s="106">
        <v>33</v>
      </c>
      <c r="K1099" s="106">
        <f t="shared" si="87"/>
        <v>0.55555555555555558</v>
      </c>
      <c r="L1099" s="71">
        <v>16.5</v>
      </c>
      <c r="M1099" s="72">
        <v>8.73</v>
      </c>
      <c r="O1099" s="231">
        <v>403</v>
      </c>
      <c r="P1099" s="106">
        <v>6.56</v>
      </c>
      <c r="Q1099" s="105"/>
      <c r="R1099" s="67" t="s">
        <v>1243</v>
      </c>
      <c r="S1099" s="105"/>
      <c r="T1099" s="67" t="s">
        <v>1244</v>
      </c>
    </row>
    <row r="1100" spans="1:20" x14ac:dyDescent="0.25">
      <c r="A1100" s="109">
        <v>43475</v>
      </c>
      <c r="B1100" s="108">
        <v>1257</v>
      </c>
      <c r="C1100" s="121">
        <f t="shared" si="85"/>
        <v>10</v>
      </c>
      <c r="E1100" s="110"/>
      <c r="F1100" s="242"/>
      <c r="G1100" s="67" t="s">
        <v>343</v>
      </c>
      <c r="H1100" s="71">
        <v>52.7</v>
      </c>
      <c r="I1100" s="71">
        <f t="shared" si="86"/>
        <v>11.500000000000002</v>
      </c>
      <c r="J1100" s="106">
        <v>58.4</v>
      </c>
      <c r="K1100" s="106">
        <f t="shared" si="87"/>
        <v>14.666666666666666</v>
      </c>
      <c r="L1100" s="71">
        <v>11.5</v>
      </c>
      <c r="M1100" s="72">
        <v>8.75</v>
      </c>
      <c r="O1100" s="231">
        <v>445</v>
      </c>
      <c r="P1100" s="106">
        <v>14.6</v>
      </c>
      <c r="Q1100" s="105"/>
      <c r="R1100" s="67" t="s">
        <v>1245</v>
      </c>
      <c r="S1100" s="105"/>
      <c r="T1100" s="67" t="s">
        <v>1231</v>
      </c>
    </row>
    <row r="1101" spans="1:20" x14ac:dyDescent="0.25">
      <c r="A1101" s="109">
        <v>43476</v>
      </c>
      <c r="B1101" s="108">
        <v>1100</v>
      </c>
      <c r="C1101" s="121">
        <f t="shared" si="85"/>
        <v>11</v>
      </c>
      <c r="E1101" s="110"/>
      <c r="F1101" s="242"/>
      <c r="G1101" s="67" t="s">
        <v>343</v>
      </c>
      <c r="H1101" s="71">
        <v>49.9</v>
      </c>
      <c r="I1101" s="71">
        <f t="shared" si="86"/>
        <v>9.9444444444444429</v>
      </c>
      <c r="J1101" s="106">
        <v>51.8</v>
      </c>
      <c r="K1101" s="106">
        <f t="shared" si="87"/>
        <v>10.999999999999998</v>
      </c>
      <c r="L1101" s="71">
        <v>14.1</v>
      </c>
      <c r="M1101" s="72">
        <v>7.82</v>
      </c>
      <c r="O1101" s="231">
        <v>357</v>
      </c>
      <c r="P1101" s="106">
        <v>10.9</v>
      </c>
      <c r="Q1101" s="105"/>
      <c r="R1101" s="67" t="s">
        <v>1245</v>
      </c>
      <c r="S1101" s="105"/>
      <c r="T1101" s="67" t="s">
        <v>1233</v>
      </c>
    </row>
    <row r="1102" spans="1:20" x14ac:dyDescent="0.25">
      <c r="A1102" s="109">
        <v>43481</v>
      </c>
      <c r="B1102" s="108">
        <v>1419</v>
      </c>
      <c r="C1102" s="121">
        <f t="shared" si="85"/>
        <v>16</v>
      </c>
      <c r="E1102" s="110"/>
      <c r="F1102" s="242"/>
      <c r="G1102" s="67" t="s">
        <v>343</v>
      </c>
      <c r="H1102" s="71">
        <v>55.3</v>
      </c>
      <c r="I1102" s="71">
        <f t="shared" si="86"/>
        <v>12.944444444444443</v>
      </c>
      <c r="J1102" s="106">
        <v>57.7</v>
      </c>
      <c r="K1102" s="106">
        <f t="shared" si="87"/>
        <v>14.277777777777779</v>
      </c>
      <c r="L1102" s="71">
        <v>11</v>
      </c>
      <c r="M1102" s="72">
        <v>8.3000000000000007</v>
      </c>
      <c r="O1102" s="231">
        <v>338</v>
      </c>
      <c r="P1102" s="106">
        <v>189</v>
      </c>
      <c r="Q1102" s="105"/>
      <c r="R1102" s="67" t="s">
        <v>1246</v>
      </c>
      <c r="S1102" s="105"/>
      <c r="T1102" s="67" t="s">
        <v>1247</v>
      </c>
    </row>
    <row r="1103" spans="1:20" x14ac:dyDescent="0.25">
      <c r="A1103" s="109">
        <v>43488</v>
      </c>
      <c r="B1103" s="108">
        <v>1345</v>
      </c>
      <c r="C1103" s="121">
        <f t="shared" si="85"/>
        <v>23</v>
      </c>
      <c r="E1103" s="110"/>
      <c r="F1103" s="242"/>
      <c r="G1103" s="67" t="s">
        <v>343</v>
      </c>
      <c r="H1103" s="71">
        <v>49.2</v>
      </c>
      <c r="I1103" s="71">
        <f t="shared" si="86"/>
        <v>9.5555555555555571</v>
      </c>
      <c r="J1103" s="106">
        <v>51.8</v>
      </c>
      <c r="K1103" s="106">
        <f t="shared" si="87"/>
        <v>10.999999999999998</v>
      </c>
      <c r="L1103" s="71">
        <v>13.5</v>
      </c>
      <c r="M1103" s="72">
        <v>8.5399999999999991</v>
      </c>
      <c r="O1103" s="231">
        <v>310</v>
      </c>
      <c r="P1103" s="106">
        <v>25.5</v>
      </c>
      <c r="Q1103" s="105"/>
      <c r="R1103" s="67" t="s">
        <v>1248</v>
      </c>
      <c r="S1103" s="105"/>
      <c r="T1103" s="67" t="s">
        <v>1249</v>
      </c>
    </row>
    <row r="1104" spans="1:20" x14ac:dyDescent="0.25">
      <c r="A1104" s="109">
        <v>43489</v>
      </c>
      <c r="B1104" s="108">
        <v>1416</v>
      </c>
      <c r="C1104" s="121">
        <f t="shared" si="85"/>
        <v>24</v>
      </c>
      <c r="E1104" s="110"/>
      <c r="F1104" s="242"/>
      <c r="G1104" s="67" t="s">
        <v>343</v>
      </c>
      <c r="H1104" s="71">
        <v>50.7</v>
      </c>
      <c r="I1104" s="71">
        <f t="shared" si="86"/>
        <v>10.388888888888891</v>
      </c>
      <c r="J1104" s="106">
        <v>60.8</v>
      </c>
      <c r="K1104" s="106">
        <f t="shared" si="87"/>
        <v>15.999999999999998</v>
      </c>
      <c r="L1104" s="71">
        <v>10.4</v>
      </c>
      <c r="M1104" s="72">
        <v>7.64</v>
      </c>
      <c r="O1104" s="231">
        <v>341</v>
      </c>
      <c r="P1104" s="106">
        <v>20.8</v>
      </c>
      <c r="Q1104" s="105"/>
      <c r="R1104" s="67" t="s">
        <v>1250</v>
      </c>
      <c r="S1104" s="105"/>
      <c r="T1104" s="67" t="s">
        <v>1228</v>
      </c>
    </row>
    <row r="1105" spans="1:20" x14ac:dyDescent="0.25">
      <c r="A1105" s="109">
        <v>43490</v>
      </c>
      <c r="B1105" s="108">
        <v>1525</v>
      </c>
      <c r="C1105" s="121">
        <f t="shared" si="85"/>
        <v>25</v>
      </c>
      <c r="E1105" s="110"/>
      <c r="F1105" s="242"/>
      <c r="G1105" s="67" t="s">
        <v>343</v>
      </c>
      <c r="H1105" s="71">
        <v>50.9</v>
      </c>
      <c r="I1105" s="71">
        <f t="shared" si="86"/>
        <v>10.499999999999998</v>
      </c>
      <c r="J1105" s="106">
        <v>59.1</v>
      </c>
      <c r="K1105" s="106">
        <f t="shared" si="87"/>
        <v>15.055555555555555</v>
      </c>
      <c r="L1105" s="71">
        <v>12.7</v>
      </c>
      <c r="M1105" s="72">
        <v>7.75</v>
      </c>
      <c r="O1105" s="231">
        <v>350</v>
      </c>
      <c r="P1105" s="106">
        <v>16.7</v>
      </c>
      <c r="Q1105" s="105"/>
      <c r="R1105" s="67" t="s">
        <v>1250</v>
      </c>
      <c r="S1105" s="105"/>
      <c r="T1105" s="67" t="s">
        <v>1236</v>
      </c>
    </row>
    <row r="1106" spans="1:20" x14ac:dyDescent="0.25">
      <c r="A1106" s="109">
        <v>43491</v>
      </c>
      <c r="B1106" s="108">
        <v>1014</v>
      </c>
      <c r="C1106" s="121">
        <f t="shared" si="85"/>
        <v>26</v>
      </c>
      <c r="E1106" s="110"/>
      <c r="F1106" s="242"/>
      <c r="G1106" s="67" t="s">
        <v>343</v>
      </c>
      <c r="H1106" s="71">
        <v>45.9</v>
      </c>
      <c r="I1106" s="71">
        <f t="shared" si="86"/>
        <v>7.7222222222222214</v>
      </c>
      <c r="J1106" s="106">
        <v>47.8</v>
      </c>
      <c r="K1106" s="106">
        <f t="shared" si="87"/>
        <v>8.7777777777777768</v>
      </c>
      <c r="L1106" s="71">
        <v>10</v>
      </c>
      <c r="M1106" s="72">
        <v>7.55</v>
      </c>
      <c r="O1106" s="231">
        <v>362</v>
      </c>
      <c r="P1106" s="106">
        <v>14.1</v>
      </c>
      <c r="Q1106" s="105"/>
      <c r="R1106" s="67" t="s">
        <v>1250</v>
      </c>
      <c r="S1106" s="105"/>
      <c r="T1106" s="67" t="s">
        <v>1251</v>
      </c>
    </row>
    <row r="1107" spans="1:20" x14ac:dyDescent="0.25">
      <c r="A1107" s="109">
        <v>43491</v>
      </c>
      <c r="B1107" s="108">
        <v>1115</v>
      </c>
      <c r="C1107" s="121">
        <f t="shared" si="85"/>
        <v>26</v>
      </c>
      <c r="E1107" s="110"/>
      <c r="F1107" s="242"/>
      <c r="G1107" s="67" t="s">
        <v>225</v>
      </c>
      <c r="H1107" s="71">
        <v>51.3</v>
      </c>
      <c r="I1107" s="71">
        <f t="shared" si="86"/>
        <v>10.72222222222222</v>
      </c>
      <c r="J1107" s="106">
        <v>55</v>
      </c>
      <c r="K1107" s="106">
        <f t="shared" si="87"/>
        <v>12.777777777777777</v>
      </c>
      <c r="L1107" s="71">
        <v>11.3</v>
      </c>
      <c r="M1107" s="72">
        <v>7.4</v>
      </c>
      <c r="O1107" s="231">
        <v>340</v>
      </c>
      <c r="P1107" s="106">
        <v>7.36</v>
      </c>
      <c r="Q1107" s="105"/>
      <c r="R1107" s="67" t="s">
        <v>1250</v>
      </c>
      <c r="S1107" s="105"/>
      <c r="T1107" s="67" t="s">
        <v>1252</v>
      </c>
    </row>
    <row r="1108" spans="1:20" x14ac:dyDescent="0.25">
      <c r="A1108" s="109">
        <v>43491</v>
      </c>
      <c r="B1108" s="108">
        <v>1225</v>
      </c>
      <c r="C1108" s="121">
        <f t="shared" si="85"/>
        <v>26</v>
      </c>
      <c r="E1108" s="110"/>
      <c r="F1108" s="242"/>
      <c r="G1108" s="67" t="s">
        <v>200</v>
      </c>
      <c r="H1108" s="71">
        <v>58.5</v>
      </c>
      <c r="I1108" s="71">
        <f t="shared" si="86"/>
        <v>14.722222222222221</v>
      </c>
      <c r="J1108" s="106">
        <v>58.4</v>
      </c>
      <c r="K1108" s="106">
        <f t="shared" si="87"/>
        <v>14.666666666666666</v>
      </c>
      <c r="L1108" s="71">
        <v>9</v>
      </c>
      <c r="M1108" s="72">
        <v>7.5</v>
      </c>
      <c r="O1108" s="231">
        <v>338</v>
      </c>
      <c r="P1108" s="106">
        <v>9.35</v>
      </c>
      <c r="Q1108" s="105"/>
      <c r="R1108" s="67" t="s">
        <v>1250</v>
      </c>
      <c r="S1108" s="105"/>
      <c r="T1108" s="67" t="s">
        <v>1253</v>
      </c>
    </row>
    <row r="1109" spans="1:20" x14ac:dyDescent="0.25">
      <c r="A1109" s="109">
        <v>43491</v>
      </c>
      <c r="B1109" s="108">
        <v>1253</v>
      </c>
      <c r="C1109" s="121">
        <f t="shared" ref="C1109:C1140" si="88">A1109-DATE(YEAR(A1109),1,0)</f>
        <v>26</v>
      </c>
      <c r="E1109" s="110"/>
      <c r="F1109" s="242"/>
      <c r="G1109" s="67" t="s">
        <v>179</v>
      </c>
      <c r="H1109" s="71">
        <v>54</v>
      </c>
      <c r="I1109" s="71">
        <f t="shared" si="86"/>
        <v>12.222222222222221</v>
      </c>
      <c r="J1109" s="106">
        <v>58.5</v>
      </c>
      <c r="K1109" s="106">
        <f t="shared" si="87"/>
        <v>14.722222222222221</v>
      </c>
      <c r="L1109" s="71">
        <v>12.5</v>
      </c>
      <c r="M1109" s="72">
        <v>7.68</v>
      </c>
      <c r="O1109" s="231">
        <v>339</v>
      </c>
      <c r="P1109" s="106">
        <v>8.36</v>
      </c>
      <c r="Q1109" s="105"/>
      <c r="R1109" s="67" t="s">
        <v>1250</v>
      </c>
      <c r="S1109" s="105"/>
      <c r="T1109" s="67" t="s">
        <v>1251</v>
      </c>
    </row>
    <row r="1110" spans="1:20" x14ac:dyDescent="0.25">
      <c r="A1110" s="109">
        <v>43491</v>
      </c>
      <c r="B1110" s="108">
        <v>1327</v>
      </c>
      <c r="C1110" s="121">
        <f t="shared" si="88"/>
        <v>26</v>
      </c>
      <c r="E1110" s="110"/>
      <c r="F1110" s="242"/>
      <c r="G1110" s="67" t="s">
        <v>263</v>
      </c>
      <c r="H1110" s="71">
        <v>54.1</v>
      </c>
      <c r="I1110" s="71">
        <f t="shared" si="86"/>
        <v>12.277777777777779</v>
      </c>
      <c r="J1110" s="106">
        <v>66.599999999999994</v>
      </c>
      <c r="K1110" s="106">
        <f t="shared" si="87"/>
        <v>19.222222222222218</v>
      </c>
      <c r="L1110" s="71">
        <v>10.8</v>
      </c>
      <c r="M1110" s="72">
        <v>7.51</v>
      </c>
      <c r="O1110" s="231">
        <v>357</v>
      </c>
      <c r="P1110" s="106">
        <v>13.1</v>
      </c>
      <c r="Q1110" s="105"/>
      <c r="R1110" s="67" t="s">
        <v>1250</v>
      </c>
      <c r="S1110" s="105"/>
      <c r="T1110" s="67" t="s">
        <v>1254</v>
      </c>
    </row>
    <row r="1111" spans="1:20" x14ac:dyDescent="0.25">
      <c r="A1111" s="109">
        <v>43491</v>
      </c>
      <c r="B1111" s="108">
        <v>1421</v>
      </c>
      <c r="C1111" s="121">
        <f t="shared" si="88"/>
        <v>26</v>
      </c>
      <c r="E1111" s="110"/>
      <c r="F1111" s="242"/>
      <c r="G1111" s="67" t="s">
        <v>1255</v>
      </c>
      <c r="H1111" s="71">
        <v>57.4</v>
      </c>
      <c r="I1111" s="71">
        <f t="shared" si="86"/>
        <v>14.111111111111111</v>
      </c>
      <c r="J1111" s="106">
        <v>67.400000000000006</v>
      </c>
      <c r="K1111" s="106">
        <f t="shared" si="87"/>
        <v>19.666666666666668</v>
      </c>
      <c r="L1111" s="71">
        <v>9.6999999999999993</v>
      </c>
      <c r="M1111" s="72">
        <v>7.32</v>
      </c>
      <c r="O1111" s="231">
        <v>376</v>
      </c>
      <c r="P1111" s="106">
        <v>27.3</v>
      </c>
      <c r="Q1111" s="105"/>
      <c r="R1111" s="67" t="s">
        <v>1250</v>
      </c>
      <c r="S1111" s="108"/>
      <c r="T1111" s="67" t="s">
        <v>1256</v>
      </c>
    </row>
    <row r="1112" spans="1:20" x14ac:dyDescent="0.25">
      <c r="A1112" s="109">
        <v>43491</v>
      </c>
      <c r="B1112" s="108">
        <v>1456</v>
      </c>
      <c r="C1112" s="121">
        <f t="shared" si="88"/>
        <v>26</v>
      </c>
      <c r="E1112" s="110"/>
      <c r="F1112" s="242"/>
      <c r="G1112" s="67" t="s">
        <v>24</v>
      </c>
      <c r="H1112" s="71">
        <v>57.1</v>
      </c>
      <c r="I1112" s="71">
        <f t="shared" si="86"/>
        <v>13.944444444444445</v>
      </c>
      <c r="J1112" s="106">
        <v>66.2</v>
      </c>
      <c r="K1112" s="106">
        <f t="shared" si="87"/>
        <v>19</v>
      </c>
      <c r="L1112" s="71">
        <v>12</v>
      </c>
      <c r="M1112" s="72">
        <v>7.25</v>
      </c>
      <c r="O1112" s="231">
        <v>362</v>
      </c>
      <c r="P1112" s="106">
        <v>19.5</v>
      </c>
      <c r="Q1112" s="105"/>
      <c r="R1112" s="67" t="s">
        <v>1250</v>
      </c>
      <c r="S1112" s="108"/>
      <c r="T1112" s="67" t="s">
        <v>1257</v>
      </c>
    </row>
    <row r="1113" spans="1:20" x14ac:dyDescent="0.25">
      <c r="A1113" s="109">
        <v>43491</v>
      </c>
      <c r="B1113" s="108">
        <v>1526</v>
      </c>
      <c r="C1113" s="121">
        <f t="shared" si="88"/>
        <v>26</v>
      </c>
      <c r="E1113" s="110"/>
      <c r="F1113" s="242"/>
      <c r="G1113" s="67" t="s">
        <v>320</v>
      </c>
      <c r="H1113" s="71">
        <v>53.9</v>
      </c>
      <c r="I1113" s="71">
        <f t="shared" si="86"/>
        <v>12.166666666666666</v>
      </c>
      <c r="J1113" s="106">
        <v>68.7</v>
      </c>
      <c r="K1113" s="106">
        <f t="shared" si="87"/>
        <v>20.388888888888889</v>
      </c>
      <c r="L1113" s="71">
        <v>10.7</v>
      </c>
      <c r="M1113" s="72">
        <v>7.43</v>
      </c>
      <c r="O1113" s="231">
        <v>370</v>
      </c>
      <c r="P1113" s="106">
        <v>19.399999999999999</v>
      </c>
      <c r="Q1113" s="105"/>
      <c r="R1113" s="67" t="s">
        <v>1250</v>
      </c>
      <c r="S1113" s="108"/>
      <c r="T1113" s="67" t="s">
        <v>1258</v>
      </c>
    </row>
    <row r="1114" spans="1:20" x14ac:dyDescent="0.25">
      <c r="A1114" s="109">
        <v>43491</v>
      </c>
      <c r="B1114" s="108">
        <v>1540</v>
      </c>
      <c r="C1114" s="121">
        <f t="shared" si="88"/>
        <v>26</v>
      </c>
      <c r="E1114" s="110"/>
      <c r="F1114" s="242"/>
      <c r="G1114" s="67" t="s">
        <v>23</v>
      </c>
      <c r="H1114" s="71">
        <v>52.3</v>
      </c>
      <c r="I1114" s="71">
        <f t="shared" si="86"/>
        <v>11.277777777777777</v>
      </c>
      <c r="J1114" s="106">
        <v>66.400000000000006</v>
      </c>
      <c r="K1114" s="106">
        <f t="shared" si="87"/>
        <v>19.111111111111114</v>
      </c>
      <c r="L1114" s="71">
        <v>10.5</v>
      </c>
      <c r="M1114" s="72">
        <v>7.49</v>
      </c>
      <c r="O1114" s="231">
        <v>318</v>
      </c>
      <c r="P1114" s="106">
        <v>15</v>
      </c>
      <c r="Q1114" s="105"/>
      <c r="R1114" s="67" t="s">
        <v>1250</v>
      </c>
      <c r="S1114" s="108"/>
      <c r="T1114" s="67" t="s">
        <v>1256</v>
      </c>
    </row>
    <row r="1115" spans="1:20" x14ac:dyDescent="0.25">
      <c r="A1115" s="109">
        <v>43492</v>
      </c>
      <c r="B1115" s="108">
        <v>1111</v>
      </c>
      <c r="C1115" s="121">
        <f t="shared" si="88"/>
        <v>27</v>
      </c>
      <c r="E1115" s="110"/>
      <c r="F1115" s="242"/>
      <c r="G1115" s="67" t="s">
        <v>343</v>
      </c>
      <c r="H1115" s="71">
        <v>49.2</v>
      </c>
      <c r="I1115" s="71">
        <f t="shared" si="86"/>
        <v>9.5555555555555571</v>
      </c>
      <c r="J1115" s="106">
        <v>55.9</v>
      </c>
      <c r="K1115" s="106">
        <f t="shared" si="87"/>
        <v>13.277777777777777</v>
      </c>
      <c r="L1115" s="71">
        <v>10.3</v>
      </c>
      <c r="M1115" s="72">
        <v>7.57</v>
      </c>
      <c r="O1115" s="231">
        <v>357</v>
      </c>
      <c r="P1115" s="106">
        <v>16.399999999999999</v>
      </c>
      <c r="Q1115" s="105"/>
      <c r="R1115" s="67" t="s">
        <v>1259</v>
      </c>
      <c r="S1115" s="108"/>
      <c r="T1115" s="67" t="s">
        <v>1260</v>
      </c>
    </row>
    <row r="1116" spans="1:20" x14ac:dyDescent="0.25">
      <c r="A1116" s="109">
        <v>43493</v>
      </c>
      <c r="B1116" s="108">
        <v>1142</v>
      </c>
      <c r="C1116" s="121">
        <f t="shared" si="88"/>
        <v>28</v>
      </c>
      <c r="E1116" s="110"/>
      <c r="F1116" s="242"/>
      <c r="G1116" s="67" t="s">
        <v>343</v>
      </c>
      <c r="H1116" s="71">
        <v>51.9</v>
      </c>
      <c r="I1116" s="71">
        <f t="shared" si="86"/>
        <v>11.055555555555555</v>
      </c>
      <c r="J1116" s="106">
        <v>56.6</v>
      </c>
      <c r="K1116" s="106">
        <f t="shared" si="87"/>
        <v>13.666666666666668</v>
      </c>
      <c r="L1116" s="71">
        <v>11.2</v>
      </c>
      <c r="M1116" s="72">
        <v>7.57</v>
      </c>
      <c r="O1116" s="231">
        <v>374</v>
      </c>
      <c r="P1116" s="106">
        <v>12</v>
      </c>
      <c r="Q1116" s="105"/>
      <c r="R1116" s="67" t="s">
        <v>1250</v>
      </c>
      <c r="S1116" s="108"/>
      <c r="T1116" s="67" t="s">
        <v>1261</v>
      </c>
    </row>
    <row r="1117" spans="1:20" x14ac:dyDescent="0.25">
      <c r="A1117" s="109">
        <v>43497</v>
      </c>
      <c r="B1117" s="108">
        <v>1325</v>
      </c>
      <c r="C1117" s="121">
        <f t="shared" si="88"/>
        <v>32</v>
      </c>
      <c r="E1117" s="110"/>
      <c r="F1117" s="242"/>
      <c r="G1117" s="67" t="s">
        <v>343</v>
      </c>
      <c r="H1117" s="71">
        <v>57.8</v>
      </c>
      <c r="I1117" s="71">
        <f t="shared" si="86"/>
        <v>14.333333333333332</v>
      </c>
      <c r="J1117" s="106">
        <v>67.3</v>
      </c>
      <c r="K1117" s="106">
        <f t="shared" si="87"/>
        <v>19.611111111111111</v>
      </c>
      <c r="L1117" s="71">
        <v>10.8</v>
      </c>
      <c r="M1117" s="72">
        <v>8.02</v>
      </c>
      <c r="O1117" s="231">
        <v>363</v>
      </c>
      <c r="P1117" s="106">
        <v>16.3</v>
      </c>
      <c r="Q1117" s="105"/>
      <c r="R1117" s="67" t="s">
        <v>1262</v>
      </c>
      <c r="S1117" s="108"/>
      <c r="T1117" s="67" t="s">
        <v>1242</v>
      </c>
    </row>
    <row r="1118" spans="1:20" x14ac:dyDescent="0.25">
      <c r="A1118" s="109">
        <v>43503</v>
      </c>
      <c r="B1118" s="108">
        <v>1150</v>
      </c>
      <c r="C1118" s="121">
        <f t="shared" si="88"/>
        <v>38</v>
      </c>
      <c r="E1118" s="110"/>
      <c r="F1118" s="242"/>
      <c r="G1118" s="67" t="s">
        <v>343</v>
      </c>
      <c r="H1118" s="71">
        <v>44.1</v>
      </c>
      <c r="I1118" s="71">
        <f t="shared" si="86"/>
        <v>6.7222222222222232</v>
      </c>
      <c r="J1118" s="106">
        <v>45.4</v>
      </c>
      <c r="K1118" s="106">
        <f t="shared" si="87"/>
        <v>7.4444444444444438</v>
      </c>
      <c r="L1118" s="71">
        <v>11</v>
      </c>
      <c r="M1118" s="72">
        <v>8.4600000000000009</v>
      </c>
      <c r="O1118" s="231">
        <v>164</v>
      </c>
      <c r="P1118" s="106">
        <v>57.9</v>
      </c>
      <c r="Q1118" s="105"/>
      <c r="R1118" s="67" t="s">
        <v>1263</v>
      </c>
      <c r="S1118" s="108"/>
      <c r="T1118" s="105"/>
    </row>
    <row r="1119" spans="1:20" x14ac:dyDescent="0.25">
      <c r="A1119" s="109">
        <v>43508</v>
      </c>
      <c r="B1119" s="108">
        <v>1443</v>
      </c>
      <c r="C1119" s="121">
        <f t="shared" si="88"/>
        <v>43</v>
      </c>
      <c r="E1119" s="110"/>
      <c r="F1119" s="242"/>
      <c r="G1119" s="67" t="s">
        <v>343</v>
      </c>
      <c r="H1119" s="71">
        <v>52.1</v>
      </c>
      <c r="I1119" s="71">
        <f t="shared" si="86"/>
        <v>11.166666666666668</v>
      </c>
      <c r="J1119" s="106">
        <v>60.2</v>
      </c>
      <c r="K1119" s="106">
        <f t="shared" si="87"/>
        <v>15.666666666666668</v>
      </c>
      <c r="L1119" s="71">
        <v>8.6</v>
      </c>
      <c r="M1119" s="72">
        <v>8.57</v>
      </c>
      <c r="O1119" s="231">
        <v>322</v>
      </c>
      <c r="P1119" s="106">
        <v>27.3</v>
      </c>
      <c r="Q1119" s="105"/>
      <c r="R1119" s="67" t="s">
        <v>1250</v>
      </c>
      <c r="S1119" s="108"/>
      <c r="T1119" s="67" t="s">
        <v>1264</v>
      </c>
    </row>
    <row r="1120" spans="1:20" x14ac:dyDescent="0.25">
      <c r="A1120" s="109">
        <v>43509</v>
      </c>
      <c r="B1120" s="108">
        <v>1425</v>
      </c>
      <c r="C1120" s="121">
        <f t="shared" si="88"/>
        <v>44</v>
      </c>
      <c r="E1120" s="110"/>
      <c r="F1120" s="242"/>
      <c r="G1120" s="67" t="s">
        <v>343</v>
      </c>
      <c r="H1120" s="71">
        <v>52.8</v>
      </c>
      <c r="I1120" s="71">
        <f t="shared" si="86"/>
        <v>11.555555555555554</v>
      </c>
      <c r="J1120" s="106">
        <v>58.8</v>
      </c>
      <c r="K1120" s="106">
        <f t="shared" si="87"/>
        <v>14.888888888888888</v>
      </c>
      <c r="L1120" s="71">
        <v>12</v>
      </c>
      <c r="M1120" s="72">
        <v>8.14</v>
      </c>
      <c r="O1120" s="231">
        <v>331</v>
      </c>
      <c r="P1120" s="106">
        <v>21.8</v>
      </c>
      <c r="Q1120" s="105"/>
      <c r="R1120" s="67" t="s">
        <v>1265</v>
      </c>
      <c r="S1120" s="108"/>
      <c r="T1120" s="67" t="s">
        <v>1266</v>
      </c>
    </row>
    <row r="1121" spans="1:20" x14ac:dyDescent="0.25">
      <c r="A1121" s="109">
        <v>43511</v>
      </c>
      <c r="B1121" s="108">
        <v>913</v>
      </c>
      <c r="C1121" s="121">
        <f t="shared" si="88"/>
        <v>46</v>
      </c>
      <c r="E1121" s="110"/>
      <c r="F1121" s="242"/>
      <c r="G1121" s="67" t="s">
        <v>343</v>
      </c>
      <c r="H1121" s="71">
        <v>41.3</v>
      </c>
      <c r="I1121" s="71">
        <f t="shared" si="86"/>
        <v>5.1666666666666652</v>
      </c>
      <c r="J1121" s="106">
        <v>46.3</v>
      </c>
      <c r="K1121" s="106">
        <f t="shared" si="87"/>
        <v>7.9444444444444429</v>
      </c>
      <c r="L1121" s="71">
        <v>12</v>
      </c>
      <c r="M1121" s="72">
        <v>8.86</v>
      </c>
      <c r="O1121" s="231">
        <v>62</v>
      </c>
      <c r="P1121" s="106">
        <v>2548</v>
      </c>
      <c r="Q1121" s="105"/>
      <c r="R1121" s="11" t="s">
        <v>1267</v>
      </c>
      <c r="S1121" s="108">
        <v>15000</v>
      </c>
      <c r="T1121" s="67" t="s">
        <v>1247</v>
      </c>
    </row>
    <row r="1122" spans="1:20" x14ac:dyDescent="0.25">
      <c r="A1122" s="109">
        <v>43512</v>
      </c>
      <c r="B1122" s="108">
        <v>1632</v>
      </c>
      <c r="C1122" s="121">
        <f t="shared" si="88"/>
        <v>47</v>
      </c>
      <c r="E1122" s="110"/>
      <c r="F1122" s="242"/>
      <c r="G1122" s="67" t="s">
        <v>343</v>
      </c>
      <c r="H1122" s="71">
        <v>45.9</v>
      </c>
      <c r="I1122" s="71">
        <f t="shared" si="86"/>
        <v>7.7222222222222214</v>
      </c>
      <c r="J1122" s="106">
        <v>50.9</v>
      </c>
      <c r="K1122" s="106">
        <f t="shared" si="87"/>
        <v>10.499999999999998</v>
      </c>
      <c r="L1122" s="71">
        <v>10.4</v>
      </c>
      <c r="M1122" s="72">
        <v>8.44</v>
      </c>
      <c r="O1122" s="231">
        <v>95</v>
      </c>
      <c r="P1122" s="106">
        <v>778</v>
      </c>
      <c r="Q1122" s="105"/>
      <c r="R1122" s="67" t="s">
        <v>1268</v>
      </c>
      <c r="S1122" s="108"/>
      <c r="T1122" s="67" t="s">
        <v>1269</v>
      </c>
    </row>
    <row r="1123" spans="1:20" x14ac:dyDescent="0.25">
      <c r="A1123" s="109">
        <v>43513</v>
      </c>
      <c r="B1123" s="108">
        <v>1440</v>
      </c>
      <c r="C1123" s="121">
        <f t="shared" si="88"/>
        <v>48</v>
      </c>
      <c r="E1123" s="110"/>
      <c r="F1123" s="242"/>
      <c r="G1123" s="67" t="s">
        <v>343</v>
      </c>
      <c r="H1123" s="71">
        <v>46.2</v>
      </c>
      <c r="I1123" s="71">
        <f t="shared" si="86"/>
        <v>7.8888888888888902</v>
      </c>
      <c r="J1123" s="106">
        <v>49.5</v>
      </c>
      <c r="K1123" s="106">
        <f t="shared" si="87"/>
        <v>9.7222222222222214</v>
      </c>
      <c r="L1123" s="71">
        <v>12.5</v>
      </c>
      <c r="M1123" s="72">
        <v>8.19</v>
      </c>
      <c r="O1123" s="231">
        <v>189</v>
      </c>
      <c r="P1123" s="106">
        <v>355</v>
      </c>
      <c r="Q1123" s="105"/>
      <c r="R1123" s="67" t="s">
        <v>1270</v>
      </c>
      <c r="S1123" s="108">
        <v>550</v>
      </c>
      <c r="T1123" s="67" t="s">
        <v>1271</v>
      </c>
    </row>
    <row r="1124" spans="1:20" x14ac:dyDescent="0.25">
      <c r="A1124" s="109">
        <v>43514</v>
      </c>
      <c r="B1124" s="108">
        <v>919</v>
      </c>
      <c r="C1124" s="121">
        <f t="shared" si="88"/>
        <v>49</v>
      </c>
      <c r="E1124" s="110"/>
      <c r="F1124" s="242"/>
      <c r="G1124" s="67" t="s">
        <v>343</v>
      </c>
      <c r="H1124" s="71">
        <v>39.4</v>
      </c>
      <c r="I1124" s="71">
        <f t="shared" si="86"/>
        <v>4.1111111111111098</v>
      </c>
      <c r="J1124" s="106">
        <v>36.4</v>
      </c>
      <c r="K1124" s="106">
        <f t="shared" si="87"/>
        <v>2.4444444444444438</v>
      </c>
      <c r="L1124" s="71">
        <v>10.7</v>
      </c>
      <c r="M1124" s="72">
        <v>7.64</v>
      </c>
      <c r="O1124" s="231">
        <v>147</v>
      </c>
      <c r="P1124" s="106">
        <v>156</v>
      </c>
      <c r="Q1124" s="105"/>
      <c r="R1124" s="67" t="s">
        <v>1272</v>
      </c>
      <c r="S1124" s="108"/>
      <c r="T1124" s="67" t="s">
        <v>1273</v>
      </c>
    </row>
    <row r="1125" spans="1:20" x14ac:dyDescent="0.25">
      <c r="A1125" s="109">
        <v>43516</v>
      </c>
      <c r="B1125" s="108">
        <v>853</v>
      </c>
      <c r="C1125" s="121">
        <f t="shared" si="88"/>
        <v>51</v>
      </c>
      <c r="E1125" s="110"/>
      <c r="F1125" s="242"/>
      <c r="G1125" s="67" t="s">
        <v>343</v>
      </c>
      <c r="H1125" s="71">
        <v>43.7</v>
      </c>
      <c r="I1125" s="71">
        <f t="shared" si="86"/>
        <v>6.5000000000000018</v>
      </c>
      <c r="J1125" s="106">
        <v>38.700000000000003</v>
      </c>
      <c r="K1125" s="106">
        <f t="shared" si="87"/>
        <v>3.7222222222222237</v>
      </c>
      <c r="L1125" s="71">
        <v>11.4</v>
      </c>
      <c r="M1125" s="72">
        <v>7.29</v>
      </c>
      <c r="O1125" s="231">
        <v>219</v>
      </c>
      <c r="P1125" s="106">
        <v>47.8</v>
      </c>
      <c r="Q1125" s="105"/>
      <c r="R1125" s="67" t="s">
        <v>953</v>
      </c>
      <c r="S1125" s="108"/>
      <c r="T1125" s="67" t="s">
        <v>1274</v>
      </c>
    </row>
    <row r="1126" spans="1:20" x14ac:dyDescent="0.25">
      <c r="A1126" s="109">
        <v>43520</v>
      </c>
      <c r="B1126" s="108">
        <v>1027</v>
      </c>
      <c r="C1126" s="121">
        <f t="shared" si="88"/>
        <v>55</v>
      </c>
      <c r="E1126" s="110"/>
      <c r="F1126" s="242"/>
      <c r="G1126" s="67" t="s">
        <v>343</v>
      </c>
      <c r="H1126" s="71">
        <v>44.6</v>
      </c>
      <c r="I1126" s="71">
        <f t="shared" si="86"/>
        <v>7.0000000000000009</v>
      </c>
      <c r="J1126" s="106">
        <v>33.299999999999997</v>
      </c>
      <c r="K1126" s="106">
        <f t="shared" si="87"/>
        <v>0.72222222222222066</v>
      </c>
      <c r="L1126" s="71">
        <v>10.9</v>
      </c>
      <c r="M1126" s="72">
        <v>8.2200000000000006</v>
      </c>
      <c r="O1126" s="231">
        <v>341</v>
      </c>
      <c r="P1126" s="106">
        <v>18</v>
      </c>
      <c r="Q1126" s="105"/>
      <c r="R1126" s="67" t="s">
        <v>1275</v>
      </c>
      <c r="S1126" s="108"/>
      <c r="T1126" s="67" t="s">
        <v>1276</v>
      </c>
    </row>
    <row r="1127" spans="1:20" x14ac:dyDescent="0.25">
      <c r="A1127" s="243">
        <v>43520</v>
      </c>
      <c r="B1127" s="244">
        <v>1143</v>
      </c>
      <c r="C1127" s="245">
        <f t="shared" si="88"/>
        <v>55</v>
      </c>
      <c r="E1127" s="246"/>
      <c r="F1127" s="247"/>
      <c r="G1127" s="248" t="s">
        <v>1277</v>
      </c>
      <c r="H1127" s="249">
        <v>47.5</v>
      </c>
      <c r="I1127" s="249">
        <f t="shared" si="86"/>
        <v>8.6111111111111107</v>
      </c>
      <c r="J1127" s="249">
        <v>47.8</v>
      </c>
      <c r="K1127" s="249">
        <f t="shared" si="87"/>
        <v>8.7777777777777768</v>
      </c>
      <c r="L1127" s="249">
        <v>11.5</v>
      </c>
      <c r="M1127" s="250">
        <v>8.18</v>
      </c>
      <c r="O1127" s="251">
        <v>313</v>
      </c>
      <c r="P1127" s="249">
        <v>15.2</v>
      </c>
      <c r="Q1127" s="248"/>
      <c r="R1127" s="248" t="s">
        <v>130</v>
      </c>
      <c r="S1127" s="244"/>
      <c r="T1127" s="248" t="s">
        <v>1278</v>
      </c>
    </row>
    <row r="1128" spans="1:20" x14ac:dyDescent="0.25">
      <c r="A1128" s="243">
        <v>43520</v>
      </c>
      <c r="B1128" s="244">
        <v>1213</v>
      </c>
      <c r="C1128" s="245">
        <f t="shared" si="88"/>
        <v>55</v>
      </c>
      <c r="E1128" s="246"/>
      <c r="F1128" s="247"/>
      <c r="G1128" s="248" t="s">
        <v>1279</v>
      </c>
      <c r="H1128" s="249">
        <v>47.8</v>
      </c>
      <c r="I1128" s="249">
        <f t="shared" si="86"/>
        <v>8.7777777777777768</v>
      </c>
      <c r="J1128" s="249">
        <v>47.8</v>
      </c>
      <c r="K1128" s="249">
        <f t="shared" si="87"/>
        <v>8.7777777777777768</v>
      </c>
      <c r="L1128" s="249">
        <v>10.6</v>
      </c>
      <c r="M1128" s="250">
        <v>7.93</v>
      </c>
      <c r="O1128" s="251">
        <v>306</v>
      </c>
      <c r="P1128" s="249">
        <v>16.2</v>
      </c>
      <c r="Q1128" s="248"/>
      <c r="R1128" s="248" t="s">
        <v>1280</v>
      </c>
      <c r="S1128" s="244"/>
      <c r="T1128" s="248" t="s">
        <v>1281</v>
      </c>
    </row>
    <row r="1129" spans="1:20" x14ac:dyDescent="0.25">
      <c r="A1129" s="243">
        <v>43520</v>
      </c>
      <c r="B1129" s="244">
        <v>1233</v>
      </c>
      <c r="C1129" s="245">
        <f t="shared" si="88"/>
        <v>55</v>
      </c>
      <c r="E1129" s="246"/>
      <c r="F1129" s="247"/>
      <c r="G1129" s="248" t="s">
        <v>1282</v>
      </c>
      <c r="H1129" s="249">
        <v>50.4</v>
      </c>
      <c r="I1129" s="249">
        <f t="shared" si="86"/>
        <v>10.222222222222221</v>
      </c>
      <c r="J1129" s="249">
        <v>50.4</v>
      </c>
      <c r="K1129" s="249">
        <f t="shared" si="87"/>
        <v>10.222222222222221</v>
      </c>
      <c r="L1129" s="249">
        <v>9.8000000000000007</v>
      </c>
      <c r="M1129" s="250">
        <v>7.76</v>
      </c>
      <c r="O1129" s="251">
        <v>301</v>
      </c>
      <c r="P1129" s="249">
        <v>16.600000000000001</v>
      </c>
      <c r="Q1129" s="248"/>
      <c r="R1129" s="248" t="s">
        <v>1280</v>
      </c>
      <c r="S1129" s="244"/>
      <c r="T1129" s="248" t="s">
        <v>1283</v>
      </c>
    </row>
    <row r="1130" spans="1:20" x14ac:dyDescent="0.25">
      <c r="A1130" s="243">
        <v>43520</v>
      </c>
      <c r="B1130" s="244">
        <v>1300</v>
      </c>
      <c r="C1130" s="245">
        <f t="shared" si="88"/>
        <v>55</v>
      </c>
      <c r="E1130" s="246"/>
      <c r="F1130" s="247"/>
      <c r="G1130" s="248" t="s">
        <v>200</v>
      </c>
      <c r="H1130" s="249">
        <v>51.9</v>
      </c>
      <c r="I1130" s="249">
        <f t="shared" si="86"/>
        <v>11.055555555555555</v>
      </c>
      <c r="J1130" s="249">
        <v>51.9</v>
      </c>
      <c r="K1130" s="249">
        <f t="shared" si="87"/>
        <v>11.055555555555555</v>
      </c>
      <c r="L1130" s="249">
        <v>10.9</v>
      </c>
      <c r="M1130" s="250">
        <v>7.78</v>
      </c>
      <c r="O1130" s="251">
        <v>307</v>
      </c>
      <c r="P1130" s="249">
        <v>13.4</v>
      </c>
      <c r="Q1130" s="248"/>
      <c r="R1130" s="248" t="s">
        <v>1280</v>
      </c>
      <c r="S1130" s="244"/>
      <c r="T1130" s="248" t="s">
        <v>1284</v>
      </c>
    </row>
    <row r="1131" spans="1:20" x14ac:dyDescent="0.25">
      <c r="A1131" s="243">
        <v>43520</v>
      </c>
      <c r="B1131" s="244">
        <v>1218</v>
      </c>
      <c r="C1131" s="245">
        <f t="shared" si="88"/>
        <v>55</v>
      </c>
      <c r="E1131" s="246"/>
      <c r="F1131" s="247"/>
      <c r="G1131" s="248" t="s">
        <v>179</v>
      </c>
      <c r="H1131" s="249">
        <v>51.7</v>
      </c>
      <c r="I1131" s="249">
        <f t="shared" si="86"/>
        <v>10.944444444444446</v>
      </c>
      <c r="J1131" s="249">
        <v>51.7</v>
      </c>
      <c r="K1131" s="249">
        <f t="shared" si="87"/>
        <v>10.944444444444446</v>
      </c>
      <c r="L1131" s="249">
        <v>10.4</v>
      </c>
      <c r="M1131" s="250">
        <v>7.69</v>
      </c>
      <c r="O1131" s="251">
        <v>308</v>
      </c>
      <c r="P1131" s="249">
        <v>14.4</v>
      </c>
      <c r="Q1131" s="248"/>
      <c r="R1131" s="248" t="s">
        <v>1280</v>
      </c>
      <c r="S1131" s="244"/>
      <c r="T1131" s="248" t="s">
        <v>1285</v>
      </c>
    </row>
    <row r="1132" spans="1:20" x14ac:dyDescent="0.25">
      <c r="A1132" s="243">
        <v>43520</v>
      </c>
      <c r="B1132" s="244">
        <v>1336</v>
      </c>
      <c r="C1132" s="245">
        <f t="shared" si="88"/>
        <v>55</v>
      </c>
      <c r="E1132" s="246"/>
      <c r="F1132" s="247"/>
      <c r="G1132" s="248" t="s">
        <v>263</v>
      </c>
      <c r="H1132" s="249">
        <v>52.1</v>
      </c>
      <c r="I1132" s="249">
        <f t="shared" si="86"/>
        <v>11.166666666666668</v>
      </c>
      <c r="J1132" s="249">
        <v>52.1</v>
      </c>
      <c r="K1132" s="249">
        <f t="shared" si="87"/>
        <v>11.166666666666668</v>
      </c>
      <c r="L1132" s="249">
        <v>10.7</v>
      </c>
      <c r="M1132" s="250">
        <v>7.76</v>
      </c>
      <c r="O1132" s="251">
        <v>317</v>
      </c>
      <c r="P1132" s="249">
        <v>15.5</v>
      </c>
      <c r="Q1132" s="248"/>
      <c r="R1132" s="248" t="s">
        <v>1280</v>
      </c>
      <c r="S1132" s="244"/>
      <c r="T1132" s="248" t="s">
        <v>1286</v>
      </c>
    </row>
    <row r="1133" spans="1:20" x14ac:dyDescent="0.25">
      <c r="A1133" s="243">
        <v>43520</v>
      </c>
      <c r="B1133" s="244">
        <v>1530</v>
      </c>
      <c r="C1133" s="245">
        <f t="shared" si="88"/>
        <v>55</v>
      </c>
      <c r="E1133" s="246"/>
      <c r="F1133" s="247"/>
      <c r="G1133" s="248" t="s">
        <v>320</v>
      </c>
      <c r="H1133" s="249">
        <v>53.5</v>
      </c>
      <c r="I1133" s="249">
        <f t="shared" si="86"/>
        <v>11.944444444444445</v>
      </c>
      <c r="J1133" s="249">
        <v>53.5</v>
      </c>
      <c r="K1133" s="249">
        <f t="shared" si="87"/>
        <v>11.944444444444445</v>
      </c>
      <c r="L1133" s="249">
        <v>12.1</v>
      </c>
      <c r="M1133" s="250">
        <v>7.91</v>
      </c>
      <c r="O1133" s="251">
        <v>355</v>
      </c>
      <c r="P1133" s="249">
        <v>19.5</v>
      </c>
      <c r="Q1133" s="248"/>
      <c r="R1133" s="248" t="s">
        <v>1280</v>
      </c>
      <c r="S1133" s="244"/>
      <c r="T1133" s="248" t="s">
        <v>1287</v>
      </c>
    </row>
    <row r="1134" spans="1:20" x14ac:dyDescent="0.25">
      <c r="A1134" s="243">
        <v>43520</v>
      </c>
      <c r="B1134" s="244">
        <v>1440</v>
      </c>
      <c r="C1134" s="245">
        <f t="shared" si="88"/>
        <v>55</v>
      </c>
      <c r="E1134" s="246"/>
      <c r="F1134" s="248"/>
      <c r="G1134" s="248" t="s">
        <v>23</v>
      </c>
      <c r="H1134" s="249">
        <v>53.1</v>
      </c>
      <c r="I1134" s="249">
        <f t="shared" si="86"/>
        <v>11.722222222222223</v>
      </c>
      <c r="J1134" s="249">
        <v>53.1</v>
      </c>
      <c r="K1134" s="249">
        <f t="shared" si="87"/>
        <v>11.722222222222223</v>
      </c>
      <c r="L1134" s="249">
        <v>12.8</v>
      </c>
      <c r="M1134" s="250">
        <v>8.01</v>
      </c>
      <c r="O1134" s="251">
        <v>315</v>
      </c>
      <c r="P1134" s="249">
        <v>14.1</v>
      </c>
      <c r="Q1134" s="248"/>
      <c r="R1134" s="248" t="s">
        <v>1280</v>
      </c>
      <c r="S1134" s="244"/>
      <c r="T1134" s="248" t="s">
        <v>1288</v>
      </c>
    </row>
    <row r="1135" spans="1:20" x14ac:dyDescent="0.25">
      <c r="A1135" s="243">
        <v>43520</v>
      </c>
      <c r="B1135" s="244">
        <v>1520</v>
      </c>
      <c r="C1135" s="245">
        <f t="shared" si="88"/>
        <v>55</v>
      </c>
      <c r="E1135" s="246"/>
      <c r="F1135" s="248"/>
      <c r="G1135" s="248" t="s">
        <v>417</v>
      </c>
      <c r="H1135" s="249">
        <v>52.8</v>
      </c>
      <c r="I1135" s="249">
        <f t="shared" si="86"/>
        <v>11.555555555555554</v>
      </c>
      <c r="J1135" s="249">
        <v>52.8</v>
      </c>
      <c r="K1135" s="249">
        <f t="shared" si="87"/>
        <v>11.555555555555554</v>
      </c>
      <c r="L1135" s="249">
        <v>11.8</v>
      </c>
      <c r="M1135" s="250">
        <v>7.94</v>
      </c>
      <c r="O1135" s="251">
        <v>340</v>
      </c>
      <c r="P1135" s="249">
        <v>17.399999999999999</v>
      </c>
      <c r="Q1135" s="248"/>
      <c r="R1135" s="248" t="s">
        <v>1280</v>
      </c>
      <c r="S1135" s="244"/>
      <c r="T1135" s="248" t="s">
        <v>1289</v>
      </c>
    </row>
    <row r="1136" spans="1:20" x14ac:dyDescent="0.25">
      <c r="A1136" s="243">
        <v>43520</v>
      </c>
      <c r="B1136" s="244">
        <v>1530</v>
      </c>
      <c r="C1136" s="245">
        <f t="shared" si="88"/>
        <v>55</v>
      </c>
      <c r="E1136" s="246"/>
      <c r="F1136" s="248"/>
      <c r="G1136" s="248" t="s">
        <v>1150</v>
      </c>
      <c r="H1136" s="249">
        <v>52.2</v>
      </c>
      <c r="I1136" s="249">
        <f t="shared" si="86"/>
        <v>11.222222222222223</v>
      </c>
      <c r="J1136" s="249">
        <v>52.2</v>
      </c>
      <c r="K1136" s="249">
        <f t="shared" si="87"/>
        <v>11.222222222222223</v>
      </c>
      <c r="L1136" s="249">
        <v>9.6999999999999993</v>
      </c>
      <c r="M1136" s="250">
        <v>7.85</v>
      </c>
      <c r="O1136" s="251">
        <v>333</v>
      </c>
      <c r="P1136" s="249">
        <v>18.100000000000001</v>
      </c>
      <c r="Q1136" s="248"/>
      <c r="R1136" s="248" t="s">
        <v>1280</v>
      </c>
      <c r="S1136" s="244"/>
      <c r="T1136" s="248" t="s">
        <v>1290</v>
      </c>
    </row>
    <row r="1137" spans="1:20" x14ac:dyDescent="0.25">
      <c r="A1137" s="109">
        <v>43523</v>
      </c>
      <c r="B1137" s="108">
        <v>1558</v>
      </c>
      <c r="C1137" s="121">
        <f t="shared" si="88"/>
        <v>58</v>
      </c>
      <c r="E1137" s="110"/>
      <c r="F1137" s="105"/>
      <c r="G1137" s="67" t="s">
        <v>343</v>
      </c>
      <c r="H1137" s="71">
        <v>59.5</v>
      </c>
      <c r="I1137" s="71">
        <f t="shared" si="86"/>
        <v>15.277777777777777</v>
      </c>
      <c r="J1137" s="106">
        <v>59.5</v>
      </c>
      <c r="K1137" s="106">
        <f t="shared" si="87"/>
        <v>15.277777777777777</v>
      </c>
      <c r="L1137" s="71">
        <v>12.1</v>
      </c>
      <c r="M1137" s="72">
        <v>8.25</v>
      </c>
      <c r="O1137" s="231">
        <v>343</v>
      </c>
      <c r="P1137" s="106">
        <v>57.2</v>
      </c>
      <c r="Q1137" s="105"/>
      <c r="R1137" s="67" t="s">
        <v>1291</v>
      </c>
      <c r="S1137" s="108">
        <v>220</v>
      </c>
      <c r="T1137" s="67" t="s">
        <v>1264</v>
      </c>
    </row>
    <row r="1138" spans="1:20" x14ac:dyDescent="0.25">
      <c r="A1138" s="109">
        <v>43525</v>
      </c>
      <c r="B1138" s="108">
        <v>1256</v>
      </c>
      <c r="C1138" s="121">
        <f t="shared" si="88"/>
        <v>60</v>
      </c>
      <c r="E1138" s="110"/>
      <c r="F1138" s="105"/>
      <c r="G1138" s="67" t="s">
        <v>343</v>
      </c>
      <c r="H1138" s="71">
        <v>59</v>
      </c>
      <c r="I1138" s="71">
        <f t="shared" si="86"/>
        <v>15</v>
      </c>
      <c r="J1138" s="106">
        <v>59</v>
      </c>
      <c r="K1138" s="106">
        <f t="shared" si="87"/>
        <v>15</v>
      </c>
      <c r="L1138" s="71">
        <v>10.7</v>
      </c>
      <c r="M1138" s="72">
        <v>8.16</v>
      </c>
      <c r="O1138" s="231">
        <v>117</v>
      </c>
      <c r="P1138" s="106">
        <v>439</v>
      </c>
      <c r="Q1138" s="105"/>
      <c r="R1138" s="67" t="s">
        <v>1292</v>
      </c>
      <c r="S1138" s="108">
        <v>1500</v>
      </c>
      <c r="T1138" s="67" t="s">
        <v>1293</v>
      </c>
    </row>
    <row r="1139" spans="1:20" x14ac:dyDescent="0.25">
      <c r="A1139" s="109">
        <v>43526</v>
      </c>
      <c r="B1139" s="108">
        <v>1035</v>
      </c>
      <c r="C1139" s="121">
        <f t="shared" si="88"/>
        <v>61</v>
      </c>
      <c r="E1139" s="110"/>
      <c r="F1139" s="105"/>
      <c r="G1139" s="67" t="s">
        <v>343</v>
      </c>
      <c r="H1139" s="71">
        <v>48.4</v>
      </c>
      <c r="I1139" s="71">
        <f t="shared" si="86"/>
        <v>9.1111111111111107</v>
      </c>
      <c r="J1139" s="106">
        <v>58.9</v>
      </c>
      <c r="K1139" s="106">
        <f t="shared" si="87"/>
        <v>14.944444444444443</v>
      </c>
      <c r="L1139" s="71">
        <v>13.8</v>
      </c>
      <c r="M1139" s="72">
        <v>8.09</v>
      </c>
      <c r="O1139" s="231">
        <v>92</v>
      </c>
      <c r="P1139" s="106">
        <v>290</v>
      </c>
      <c r="Q1139" s="105"/>
      <c r="R1139" s="67" t="s">
        <v>1294</v>
      </c>
      <c r="S1139" s="108">
        <v>2500</v>
      </c>
      <c r="T1139" s="67" t="s">
        <v>1269</v>
      </c>
    </row>
    <row r="1140" spans="1:20" x14ac:dyDescent="0.25">
      <c r="A1140" s="109">
        <v>43527</v>
      </c>
      <c r="B1140" s="108">
        <v>921</v>
      </c>
      <c r="C1140" s="121">
        <f t="shared" si="88"/>
        <v>62</v>
      </c>
      <c r="E1140" s="110"/>
      <c r="F1140" s="105"/>
      <c r="G1140" s="67" t="s">
        <v>343</v>
      </c>
      <c r="H1140" s="71">
        <v>50.8</v>
      </c>
      <c r="I1140" s="71">
        <f t="shared" si="86"/>
        <v>10.444444444444443</v>
      </c>
      <c r="J1140" s="106">
        <v>65.599999999999994</v>
      </c>
      <c r="K1140" s="106">
        <f t="shared" si="87"/>
        <v>18.666666666666664</v>
      </c>
      <c r="L1140" s="71">
        <v>11.5</v>
      </c>
      <c r="M1140" s="72">
        <v>7.64</v>
      </c>
      <c r="O1140" s="231">
        <v>87</v>
      </c>
      <c r="P1140" s="106">
        <v>238</v>
      </c>
      <c r="Q1140" s="105"/>
      <c r="R1140" s="67" t="s">
        <v>1295</v>
      </c>
      <c r="S1140" s="68">
        <v>4000</v>
      </c>
      <c r="T1140" s="67" t="s">
        <v>1296</v>
      </c>
    </row>
    <row r="1141" spans="1:20" x14ac:dyDescent="0.25">
      <c r="A1141" s="109">
        <v>43528</v>
      </c>
      <c r="B1141" s="108">
        <v>938</v>
      </c>
      <c r="C1141" s="121">
        <f t="shared" ref="C1141:C1172" si="89">A1141-DATE(YEAR(A1141),1,0)</f>
        <v>63</v>
      </c>
      <c r="E1141" s="110"/>
      <c r="F1141" s="105"/>
      <c r="G1141" s="67" t="s">
        <v>343</v>
      </c>
      <c r="H1141" s="71">
        <v>49.3</v>
      </c>
      <c r="I1141" s="71">
        <f t="shared" si="86"/>
        <v>9.6111111111111089</v>
      </c>
      <c r="J1141" s="106">
        <v>56.5</v>
      </c>
      <c r="K1141" s="106">
        <f t="shared" si="87"/>
        <v>13.611111111111111</v>
      </c>
      <c r="L1141" s="71">
        <v>11.9</v>
      </c>
      <c r="M1141" s="72">
        <v>7.84</v>
      </c>
      <c r="O1141" s="231">
        <v>75</v>
      </c>
      <c r="P1141" s="106">
        <v>177</v>
      </c>
      <c r="Q1141" s="105"/>
      <c r="R1141" s="67" t="s">
        <v>1297</v>
      </c>
      <c r="S1141" s="68">
        <v>5000</v>
      </c>
      <c r="T1141" s="67" t="s">
        <v>1296</v>
      </c>
    </row>
    <row r="1142" spans="1:20" x14ac:dyDescent="0.25">
      <c r="A1142" s="109">
        <v>43530</v>
      </c>
      <c r="B1142" s="108">
        <v>1221</v>
      </c>
      <c r="C1142" s="121">
        <f t="shared" si="89"/>
        <v>65</v>
      </c>
      <c r="E1142" s="110"/>
      <c r="F1142" s="105"/>
      <c r="G1142" s="67" t="s">
        <v>343</v>
      </c>
      <c r="H1142" s="71">
        <v>53.4</v>
      </c>
      <c r="I1142" s="71">
        <f t="shared" si="86"/>
        <v>11.888888888888888</v>
      </c>
      <c r="J1142" s="106">
        <v>65.3</v>
      </c>
      <c r="K1142" s="106">
        <f t="shared" si="87"/>
        <v>18.499999999999996</v>
      </c>
      <c r="L1142" s="71">
        <v>12.8</v>
      </c>
      <c r="M1142" s="72">
        <v>8.07</v>
      </c>
      <c r="O1142" s="231">
        <v>110</v>
      </c>
      <c r="P1142" s="106">
        <v>77.7</v>
      </c>
      <c r="Q1142" s="105"/>
      <c r="R1142" s="67" t="s">
        <v>1298</v>
      </c>
      <c r="S1142" s="68">
        <v>1280</v>
      </c>
      <c r="T1142" s="67" t="s">
        <v>1223</v>
      </c>
    </row>
    <row r="1143" spans="1:20" x14ac:dyDescent="0.25">
      <c r="A1143" s="69">
        <v>43531</v>
      </c>
      <c r="B1143" s="68">
        <v>936</v>
      </c>
      <c r="C1143" s="121">
        <f t="shared" si="89"/>
        <v>66</v>
      </c>
      <c r="E1143" s="67"/>
      <c r="F1143" s="67"/>
      <c r="G1143" s="67" t="s">
        <v>343</v>
      </c>
      <c r="H1143" s="71">
        <v>49.4</v>
      </c>
      <c r="I1143" s="72">
        <f t="shared" si="86"/>
        <v>9.6666666666666661</v>
      </c>
      <c r="J1143" s="68">
        <v>62.7</v>
      </c>
      <c r="K1143" s="71">
        <f t="shared" si="87"/>
        <v>17.055555555555557</v>
      </c>
      <c r="L1143" s="68">
        <v>10.199999999999999</v>
      </c>
      <c r="M1143" s="68">
        <v>8.0299999999999994</v>
      </c>
      <c r="O1143" s="68">
        <v>100</v>
      </c>
      <c r="P1143" s="68">
        <v>52.3</v>
      </c>
      <c r="Q1143" s="67"/>
      <c r="R1143" s="67" t="s">
        <v>1299</v>
      </c>
      <c r="S1143" s="68">
        <v>1280</v>
      </c>
      <c r="T1143" s="67" t="s">
        <v>1300</v>
      </c>
    </row>
    <row r="1144" spans="1:20" x14ac:dyDescent="0.25">
      <c r="A1144" s="109">
        <v>43534</v>
      </c>
      <c r="B1144" s="108">
        <v>1050</v>
      </c>
      <c r="C1144" s="121">
        <f t="shared" si="89"/>
        <v>69</v>
      </c>
      <c r="E1144" s="110"/>
      <c r="F1144" s="105"/>
      <c r="G1144" s="67" t="s">
        <v>343</v>
      </c>
      <c r="H1144" s="71">
        <v>51.8</v>
      </c>
      <c r="I1144" s="71">
        <f t="shared" si="86"/>
        <v>10.999999999999998</v>
      </c>
      <c r="J1144" s="106">
        <v>64.400000000000006</v>
      </c>
      <c r="K1144" s="106">
        <f t="shared" si="87"/>
        <v>18.000000000000004</v>
      </c>
      <c r="L1144" s="71">
        <v>12.7</v>
      </c>
      <c r="M1144" s="72">
        <v>8.11</v>
      </c>
      <c r="O1144" s="231">
        <v>140</v>
      </c>
      <c r="P1144" s="106">
        <v>34.700000000000003</v>
      </c>
      <c r="Q1144" s="105"/>
      <c r="R1144" s="67" t="s">
        <v>104</v>
      </c>
      <c r="S1144" s="108">
        <v>550</v>
      </c>
      <c r="T1144" s="67" t="s">
        <v>1301</v>
      </c>
    </row>
    <row r="1145" spans="1:20" x14ac:dyDescent="0.25">
      <c r="A1145" s="109">
        <v>43534</v>
      </c>
      <c r="B1145" s="108">
        <v>1138</v>
      </c>
      <c r="C1145" s="121">
        <f t="shared" si="89"/>
        <v>69</v>
      </c>
      <c r="E1145" s="110"/>
      <c r="F1145" s="105"/>
      <c r="G1145" s="67" t="s">
        <v>1282</v>
      </c>
      <c r="H1145" s="71">
        <v>53.4</v>
      </c>
      <c r="I1145" s="71">
        <f t="shared" si="86"/>
        <v>11.888888888888888</v>
      </c>
      <c r="J1145" s="106">
        <v>65</v>
      </c>
      <c r="K1145" s="106">
        <f t="shared" si="87"/>
        <v>18.333333333333332</v>
      </c>
      <c r="L1145" s="71">
        <v>8.1999999999999993</v>
      </c>
      <c r="M1145" s="72">
        <v>7.97</v>
      </c>
      <c r="O1145" s="231">
        <v>137</v>
      </c>
      <c r="P1145" s="106">
        <v>27.5</v>
      </c>
      <c r="Q1145" s="105"/>
      <c r="R1145" s="67" t="s">
        <v>104</v>
      </c>
      <c r="S1145" s="68">
        <v>550</v>
      </c>
      <c r="T1145" s="67" t="s">
        <v>1302</v>
      </c>
    </row>
    <row r="1146" spans="1:20" x14ac:dyDescent="0.25">
      <c r="A1146" s="109">
        <v>43534</v>
      </c>
      <c r="B1146" s="108">
        <v>1147</v>
      </c>
      <c r="C1146" s="121">
        <f t="shared" si="89"/>
        <v>69</v>
      </c>
      <c r="E1146" s="110"/>
      <c r="F1146" s="105"/>
      <c r="G1146" s="67" t="s">
        <v>1282</v>
      </c>
      <c r="H1146" s="71">
        <v>54.3</v>
      </c>
      <c r="I1146" s="71">
        <f t="shared" si="86"/>
        <v>12.388888888888888</v>
      </c>
      <c r="J1146" s="106">
        <v>63.8</v>
      </c>
      <c r="K1146" s="106">
        <f t="shared" si="87"/>
        <v>17.666666666666664</v>
      </c>
      <c r="L1146" s="71">
        <v>8.4</v>
      </c>
      <c r="M1146" s="72">
        <v>7.67</v>
      </c>
      <c r="O1146" s="231">
        <v>139</v>
      </c>
      <c r="P1146" s="106">
        <v>28.1</v>
      </c>
      <c r="Q1146" s="105"/>
      <c r="R1146" s="67" t="s">
        <v>104</v>
      </c>
      <c r="S1146" s="108">
        <v>550</v>
      </c>
      <c r="T1146" s="67" t="s">
        <v>1303</v>
      </c>
    </row>
    <row r="1147" spans="1:20" x14ac:dyDescent="0.25">
      <c r="A1147" s="109">
        <v>43534</v>
      </c>
      <c r="B1147" s="108">
        <v>1231</v>
      </c>
      <c r="C1147" s="121">
        <f t="shared" si="89"/>
        <v>69</v>
      </c>
      <c r="E1147" s="110"/>
      <c r="F1147" s="105"/>
      <c r="G1147" s="67" t="s">
        <v>225</v>
      </c>
      <c r="H1147" s="71">
        <v>53.7</v>
      </c>
      <c r="I1147" s="71">
        <f t="shared" si="86"/>
        <v>12.055555555555557</v>
      </c>
      <c r="J1147" s="106">
        <v>64.8</v>
      </c>
      <c r="K1147" s="106">
        <f t="shared" si="87"/>
        <v>18.222222222222221</v>
      </c>
      <c r="L1147" s="71">
        <v>11.5</v>
      </c>
      <c r="M1147" s="72">
        <v>7.64</v>
      </c>
      <c r="O1147" s="231">
        <v>134</v>
      </c>
      <c r="P1147" s="106">
        <v>24.9</v>
      </c>
      <c r="Q1147" s="105"/>
      <c r="R1147" s="67" t="s">
        <v>1304</v>
      </c>
      <c r="S1147" s="68">
        <v>450</v>
      </c>
      <c r="T1147" s="67" t="s">
        <v>1305</v>
      </c>
    </row>
    <row r="1148" spans="1:20" x14ac:dyDescent="0.25">
      <c r="A1148" s="109">
        <v>43534</v>
      </c>
      <c r="B1148" s="108">
        <v>1300</v>
      </c>
      <c r="C1148" s="121">
        <f t="shared" si="89"/>
        <v>69</v>
      </c>
      <c r="E1148" s="110"/>
      <c r="F1148" s="105"/>
      <c r="G1148" s="67" t="s">
        <v>200</v>
      </c>
      <c r="H1148" s="71">
        <v>53.3</v>
      </c>
      <c r="I1148" s="71">
        <f t="shared" si="86"/>
        <v>11.833333333333332</v>
      </c>
      <c r="J1148" s="106">
        <v>67.099999999999994</v>
      </c>
      <c r="K1148" s="106">
        <f t="shared" si="87"/>
        <v>19.499999999999996</v>
      </c>
      <c r="L1148" s="71">
        <v>10.5</v>
      </c>
      <c r="M1148" s="72">
        <v>7.65</v>
      </c>
      <c r="O1148" s="231">
        <v>142</v>
      </c>
      <c r="P1148" s="106">
        <v>25</v>
      </c>
      <c r="Q1148" s="105"/>
      <c r="R1148" s="67" t="s">
        <v>1304</v>
      </c>
      <c r="S1148" s="68">
        <v>450</v>
      </c>
      <c r="T1148" s="67" t="s">
        <v>1305</v>
      </c>
    </row>
    <row r="1149" spans="1:20" x14ac:dyDescent="0.25">
      <c r="A1149" s="109">
        <v>43534</v>
      </c>
      <c r="B1149" s="108">
        <v>1324</v>
      </c>
      <c r="C1149" s="121">
        <f t="shared" si="89"/>
        <v>69</v>
      </c>
      <c r="E1149" s="110"/>
      <c r="F1149" s="105"/>
      <c r="G1149" s="67" t="s">
        <v>179</v>
      </c>
      <c r="H1149" s="71">
        <v>56.3</v>
      </c>
      <c r="I1149" s="71">
        <f t="shared" si="86"/>
        <v>13.499999999999998</v>
      </c>
      <c r="J1149" s="106">
        <v>66.400000000000006</v>
      </c>
      <c r="K1149" s="106">
        <f t="shared" si="87"/>
        <v>19.111111111111114</v>
      </c>
      <c r="L1149" s="71">
        <v>8.3000000000000007</v>
      </c>
      <c r="M1149" s="72">
        <v>7.58</v>
      </c>
      <c r="O1149" s="231">
        <v>136</v>
      </c>
      <c r="P1149" s="108">
        <v>26.7</v>
      </c>
      <c r="Q1149" s="105"/>
      <c r="R1149" s="67" t="s">
        <v>1304</v>
      </c>
      <c r="S1149" s="68">
        <v>400</v>
      </c>
      <c r="T1149" s="67" t="s">
        <v>1306</v>
      </c>
    </row>
    <row r="1150" spans="1:20" x14ac:dyDescent="0.25">
      <c r="A1150" s="109">
        <v>43534</v>
      </c>
      <c r="B1150" s="108">
        <v>1448</v>
      </c>
      <c r="C1150" s="121">
        <f t="shared" si="89"/>
        <v>69</v>
      </c>
      <c r="E1150" s="110"/>
      <c r="F1150" s="105"/>
      <c r="G1150" s="67" t="s">
        <v>320</v>
      </c>
      <c r="H1150" s="71">
        <v>55.1</v>
      </c>
      <c r="I1150" s="71">
        <f t="shared" si="86"/>
        <v>12.833333333333334</v>
      </c>
      <c r="J1150" s="106">
        <v>70.3</v>
      </c>
      <c r="K1150" s="106">
        <f t="shared" si="87"/>
        <v>21.277777777777775</v>
      </c>
      <c r="L1150" s="71">
        <v>9.9</v>
      </c>
      <c r="M1150" s="72">
        <v>7.66</v>
      </c>
      <c r="O1150" s="231">
        <v>155</v>
      </c>
      <c r="P1150" s="108">
        <v>40.4</v>
      </c>
      <c r="Q1150" s="105"/>
      <c r="R1150" s="67" t="s">
        <v>46</v>
      </c>
      <c r="S1150" s="68">
        <v>500</v>
      </c>
      <c r="T1150" s="67" t="s">
        <v>1307</v>
      </c>
    </row>
    <row r="1151" spans="1:20" x14ac:dyDescent="0.25">
      <c r="A1151" s="109">
        <v>43534</v>
      </c>
      <c r="B1151" s="108">
        <v>1457</v>
      </c>
      <c r="C1151" s="121">
        <f t="shared" si="89"/>
        <v>69</v>
      </c>
      <c r="E1151" s="110"/>
      <c r="F1151" s="105"/>
      <c r="G1151" s="67" t="s">
        <v>23</v>
      </c>
      <c r="H1151" s="71">
        <v>54.4</v>
      </c>
      <c r="I1151" s="71">
        <f t="shared" si="86"/>
        <v>12.444444444444443</v>
      </c>
      <c r="J1151" s="106">
        <v>70.3</v>
      </c>
      <c r="K1151" s="106">
        <f t="shared" si="87"/>
        <v>21.277777777777775</v>
      </c>
      <c r="L1151" s="71">
        <v>10.3</v>
      </c>
      <c r="M1151" s="72">
        <v>7.77</v>
      </c>
      <c r="O1151" s="231">
        <v>145</v>
      </c>
      <c r="P1151" s="108">
        <v>33.200000000000003</v>
      </c>
      <c r="Q1151" s="105"/>
      <c r="R1151" s="67" t="s">
        <v>46</v>
      </c>
      <c r="S1151" s="68">
        <v>800</v>
      </c>
      <c r="T1151" s="67" t="s">
        <v>1308</v>
      </c>
    </row>
    <row r="1152" spans="1:20" x14ac:dyDescent="0.25">
      <c r="A1152" s="109">
        <v>43534</v>
      </c>
      <c r="B1152" s="108">
        <v>1530</v>
      </c>
      <c r="C1152" s="121">
        <f t="shared" si="89"/>
        <v>69</v>
      </c>
      <c r="E1152" s="110"/>
      <c r="F1152" s="105"/>
      <c r="G1152" s="67" t="s">
        <v>284</v>
      </c>
      <c r="H1152" s="71">
        <v>56.4</v>
      </c>
      <c r="I1152" s="71">
        <f t="shared" si="86"/>
        <v>13.555555555555554</v>
      </c>
      <c r="J1152" s="106">
        <v>59.9</v>
      </c>
      <c r="K1152" s="106">
        <f t="shared" si="87"/>
        <v>15.499999999999998</v>
      </c>
      <c r="L1152" s="71">
        <v>12.4</v>
      </c>
      <c r="M1152" s="72">
        <v>7.62</v>
      </c>
      <c r="O1152" s="231">
        <v>156</v>
      </c>
      <c r="P1152" s="108">
        <v>33.4</v>
      </c>
      <c r="Q1152" s="105"/>
      <c r="R1152" s="67" t="s">
        <v>46</v>
      </c>
      <c r="S1152" s="68">
        <v>900</v>
      </c>
      <c r="T1152" s="67" t="s">
        <v>1305</v>
      </c>
    </row>
    <row r="1153" spans="1:20" x14ac:dyDescent="0.25">
      <c r="A1153" s="109">
        <v>43536</v>
      </c>
      <c r="B1153" s="108">
        <v>1050</v>
      </c>
      <c r="C1153" s="121">
        <f t="shared" si="89"/>
        <v>71</v>
      </c>
      <c r="E1153" s="110"/>
      <c r="F1153" s="105"/>
      <c r="G1153" s="67" t="s">
        <v>343</v>
      </c>
      <c r="H1153" s="71">
        <v>50.1</v>
      </c>
      <c r="I1153" s="71">
        <f t="shared" si="86"/>
        <v>10.055555555555555</v>
      </c>
      <c r="J1153" s="106">
        <v>50.9</v>
      </c>
      <c r="K1153" s="106">
        <f t="shared" si="87"/>
        <v>10.499999999999998</v>
      </c>
      <c r="L1153" s="71">
        <v>10.1</v>
      </c>
      <c r="M1153" s="72">
        <v>8.27</v>
      </c>
      <c r="O1153" s="231">
        <v>215</v>
      </c>
      <c r="P1153" s="108">
        <v>27.2</v>
      </c>
      <c r="Q1153" s="105"/>
      <c r="R1153" s="67" t="s">
        <v>1309</v>
      </c>
      <c r="S1153" s="68">
        <v>190</v>
      </c>
      <c r="T1153" s="67" t="s">
        <v>1240</v>
      </c>
    </row>
    <row r="1154" spans="1:20" x14ac:dyDescent="0.25">
      <c r="A1154" s="109">
        <v>43539</v>
      </c>
      <c r="B1154" s="108">
        <v>1412</v>
      </c>
      <c r="C1154" s="121">
        <f t="shared" si="89"/>
        <v>74</v>
      </c>
      <c r="E1154" s="110"/>
      <c r="F1154" s="105"/>
      <c r="G1154" s="67" t="s">
        <v>343</v>
      </c>
      <c r="H1154" s="71">
        <v>52.2</v>
      </c>
      <c r="I1154" s="71">
        <f t="shared" si="86"/>
        <v>11.222222222222223</v>
      </c>
      <c r="J1154" s="106">
        <v>60.6</v>
      </c>
      <c r="K1154" s="106">
        <f t="shared" si="87"/>
        <v>15.888888888888889</v>
      </c>
      <c r="L1154" s="71">
        <v>11.7</v>
      </c>
      <c r="M1154" s="72">
        <v>8.2799999999999994</v>
      </c>
      <c r="O1154" s="231">
        <v>136</v>
      </c>
      <c r="P1154" s="108">
        <v>117</v>
      </c>
      <c r="Q1154" s="105"/>
      <c r="R1154" s="67" t="s">
        <v>870</v>
      </c>
      <c r="S1154" s="68">
        <v>700</v>
      </c>
      <c r="T1154" s="67" t="s">
        <v>1310</v>
      </c>
    </row>
    <row r="1155" spans="1:20" x14ac:dyDescent="0.25">
      <c r="A1155" s="109">
        <v>43540</v>
      </c>
      <c r="B1155" s="108">
        <v>1017</v>
      </c>
      <c r="C1155" s="121">
        <f t="shared" si="89"/>
        <v>75</v>
      </c>
      <c r="E1155" s="110"/>
      <c r="F1155" s="105"/>
      <c r="G1155" s="67" t="s">
        <v>343</v>
      </c>
      <c r="H1155" s="71">
        <v>55.4</v>
      </c>
      <c r="I1155" s="71">
        <f t="shared" si="86"/>
        <v>12.999999999999998</v>
      </c>
      <c r="J1155" s="106">
        <v>62.4</v>
      </c>
      <c r="K1155" s="106">
        <f t="shared" si="87"/>
        <v>16.888888888888889</v>
      </c>
      <c r="L1155" s="71">
        <v>10</v>
      </c>
      <c r="M1155" s="72">
        <v>7.88</v>
      </c>
      <c r="O1155" s="231">
        <v>158</v>
      </c>
      <c r="P1155" s="108">
        <v>65.900000000000006</v>
      </c>
      <c r="Q1155" s="105"/>
      <c r="R1155" s="67" t="s">
        <v>1234</v>
      </c>
      <c r="S1155" s="108">
        <v>495</v>
      </c>
      <c r="T1155" s="67" t="s">
        <v>1276</v>
      </c>
    </row>
    <row r="1156" spans="1:20" x14ac:dyDescent="0.25">
      <c r="A1156" s="109">
        <v>43541</v>
      </c>
      <c r="B1156" s="108">
        <v>1034</v>
      </c>
      <c r="C1156" s="121">
        <f t="shared" si="89"/>
        <v>76</v>
      </c>
      <c r="E1156" s="110"/>
      <c r="F1156" s="105"/>
      <c r="G1156" s="67" t="s">
        <v>343</v>
      </c>
      <c r="H1156" s="71">
        <v>58.7</v>
      </c>
      <c r="I1156" s="71">
        <f t="shared" si="86"/>
        <v>14.833333333333334</v>
      </c>
      <c r="J1156" s="106">
        <v>61.4</v>
      </c>
      <c r="K1156" s="106">
        <f t="shared" si="87"/>
        <v>16.333333333333332</v>
      </c>
      <c r="L1156" s="71">
        <v>9.8000000000000007</v>
      </c>
      <c r="M1156" s="72">
        <v>8.11</v>
      </c>
      <c r="O1156" s="231">
        <v>167</v>
      </c>
      <c r="P1156" s="108">
        <v>44</v>
      </c>
      <c r="Q1156" s="105"/>
      <c r="R1156" s="67" t="s">
        <v>1311</v>
      </c>
      <c r="S1156" s="68">
        <v>400</v>
      </c>
      <c r="T1156" s="67" t="s">
        <v>1276</v>
      </c>
    </row>
    <row r="1157" spans="1:20" x14ac:dyDescent="0.25">
      <c r="A1157" s="109">
        <v>43542</v>
      </c>
      <c r="B1157" s="108">
        <v>1348</v>
      </c>
      <c r="C1157" s="121">
        <f t="shared" si="89"/>
        <v>77</v>
      </c>
      <c r="E1157" s="110"/>
      <c r="F1157" s="105"/>
      <c r="G1157" s="67" t="s">
        <v>343</v>
      </c>
      <c r="H1157" s="71">
        <v>61.1</v>
      </c>
      <c r="I1157" s="71">
        <f t="shared" si="86"/>
        <v>16.166666666666668</v>
      </c>
      <c r="J1157" s="106">
        <v>72.599999999999994</v>
      </c>
      <c r="K1157" s="106">
        <f t="shared" si="87"/>
        <v>22.555555555555554</v>
      </c>
      <c r="L1157" s="71">
        <v>10.9</v>
      </c>
      <c r="M1157" s="72">
        <v>8</v>
      </c>
      <c r="O1157" s="231">
        <v>178</v>
      </c>
      <c r="P1157" s="108">
        <v>33.1</v>
      </c>
      <c r="Q1157" s="105"/>
      <c r="R1157" s="67" t="s">
        <v>115</v>
      </c>
      <c r="S1157" s="108">
        <v>300</v>
      </c>
      <c r="T1157" s="67" t="s">
        <v>1244</v>
      </c>
    </row>
    <row r="1158" spans="1:20" x14ac:dyDescent="0.25">
      <c r="A1158" s="109">
        <v>43543</v>
      </c>
      <c r="B1158" s="108">
        <v>1118</v>
      </c>
      <c r="C1158" s="121">
        <f t="shared" si="89"/>
        <v>78</v>
      </c>
      <c r="E1158" s="110"/>
      <c r="F1158" s="105"/>
      <c r="G1158" s="67" t="s">
        <v>343</v>
      </c>
      <c r="H1158" s="71">
        <v>60.1</v>
      </c>
      <c r="I1158" s="71">
        <f t="shared" si="86"/>
        <v>15.611111111111111</v>
      </c>
      <c r="J1158" s="106">
        <v>67.3</v>
      </c>
      <c r="K1158" s="106">
        <f t="shared" si="87"/>
        <v>19.611111111111111</v>
      </c>
      <c r="L1158" s="71">
        <v>10.9</v>
      </c>
      <c r="M1158" s="72">
        <v>8.0399999999999991</v>
      </c>
      <c r="O1158" s="231">
        <v>205</v>
      </c>
      <c r="P1158" s="108">
        <v>28.2</v>
      </c>
      <c r="Q1158" s="105"/>
      <c r="R1158" s="67" t="s">
        <v>144</v>
      </c>
      <c r="S1158" s="68">
        <v>225</v>
      </c>
      <c r="T1158" s="67" t="s">
        <v>1171</v>
      </c>
    </row>
    <row r="1159" spans="1:20" x14ac:dyDescent="0.25">
      <c r="A1159" s="109">
        <v>43544</v>
      </c>
      <c r="B1159" s="108">
        <v>1550</v>
      </c>
      <c r="C1159" s="121">
        <f t="shared" si="89"/>
        <v>79</v>
      </c>
      <c r="E1159" s="110"/>
      <c r="F1159" s="105"/>
      <c r="G1159" s="67" t="s">
        <v>343</v>
      </c>
      <c r="H1159" s="71">
        <v>61.7</v>
      </c>
      <c r="I1159" s="71">
        <f t="shared" si="86"/>
        <v>16.5</v>
      </c>
      <c r="J1159" s="106">
        <v>70.7</v>
      </c>
      <c r="K1159" s="106">
        <f t="shared" si="87"/>
        <v>21.5</v>
      </c>
      <c r="L1159" s="71">
        <v>9.6999999999999993</v>
      </c>
      <c r="M1159" s="72">
        <v>7.99</v>
      </c>
      <c r="O1159" s="231">
        <v>234</v>
      </c>
      <c r="P1159" s="108">
        <v>23.9</v>
      </c>
      <c r="Q1159" s="105"/>
      <c r="R1159" s="67" t="s">
        <v>45</v>
      </c>
      <c r="S1159" s="108">
        <v>175</v>
      </c>
      <c r="T1159" s="67" t="s">
        <v>1171</v>
      </c>
    </row>
    <row r="1160" spans="1:20" x14ac:dyDescent="0.25">
      <c r="A1160" s="109">
        <v>43545</v>
      </c>
      <c r="B1160" s="108">
        <v>1350</v>
      </c>
      <c r="C1160" s="121">
        <f t="shared" si="89"/>
        <v>80</v>
      </c>
      <c r="E1160" s="110"/>
      <c r="F1160" s="105"/>
      <c r="G1160" s="67" t="s">
        <v>343</v>
      </c>
      <c r="H1160" s="71">
        <v>57.4</v>
      </c>
      <c r="I1160" s="71">
        <f t="shared" si="86"/>
        <v>14.111111111111111</v>
      </c>
      <c r="J1160" s="106">
        <v>57.9</v>
      </c>
      <c r="K1160" s="106">
        <f t="shared" si="87"/>
        <v>14.388888888888888</v>
      </c>
      <c r="L1160" s="71">
        <v>8.9</v>
      </c>
      <c r="M1160" s="72">
        <v>8.0299999999999994</v>
      </c>
      <c r="O1160" s="231">
        <v>256</v>
      </c>
      <c r="P1160" s="108">
        <v>27.5</v>
      </c>
      <c r="Q1160" s="105"/>
      <c r="R1160" s="67" t="s">
        <v>45</v>
      </c>
      <c r="S1160" s="68">
        <v>140</v>
      </c>
      <c r="T1160" s="67" t="s">
        <v>1312</v>
      </c>
    </row>
    <row r="1161" spans="1:20" x14ac:dyDescent="0.25">
      <c r="A1161" s="69">
        <v>43549</v>
      </c>
      <c r="B1161" s="68">
        <v>1617</v>
      </c>
      <c r="C1161" s="121">
        <f t="shared" si="89"/>
        <v>84</v>
      </c>
      <c r="E1161" s="67"/>
      <c r="F1161" s="67"/>
      <c r="G1161" s="67" t="s">
        <v>343</v>
      </c>
      <c r="H1161" s="71">
        <v>64.8</v>
      </c>
      <c r="I1161" s="71">
        <f t="shared" si="86"/>
        <v>18.222222222222221</v>
      </c>
      <c r="J1161" s="68">
        <v>77.5</v>
      </c>
      <c r="K1161" s="71">
        <f t="shared" si="87"/>
        <v>25.277777777777779</v>
      </c>
      <c r="L1161" s="68">
        <v>10.6</v>
      </c>
      <c r="M1161" s="68">
        <v>8.44</v>
      </c>
      <c r="O1161" s="68">
        <v>225</v>
      </c>
      <c r="P1161" s="68">
        <v>16.3</v>
      </c>
      <c r="Q1161" s="67"/>
      <c r="R1161" s="67" t="s">
        <v>144</v>
      </c>
      <c r="S1161" s="68">
        <v>135</v>
      </c>
      <c r="T1161" s="67" t="s">
        <v>1313</v>
      </c>
    </row>
    <row r="1162" spans="1:20" x14ac:dyDescent="0.25">
      <c r="A1162" s="109">
        <v>43550</v>
      </c>
      <c r="B1162" s="108">
        <v>1310</v>
      </c>
      <c r="C1162" s="121">
        <f t="shared" si="89"/>
        <v>85</v>
      </c>
      <c r="E1162" s="110"/>
      <c r="F1162" s="105"/>
      <c r="G1162" s="67" t="s">
        <v>343</v>
      </c>
      <c r="H1162" s="71">
        <v>64.3</v>
      </c>
      <c r="I1162" s="71">
        <f t="shared" si="86"/>
        <v>17.944444444444443</v>
      </c>
      <c r="J1162" s="106">
        <v>80.599999999999994</v>
      </c>
      <c r="K1162" s="106">
        <f t="shared" si="87"/>
        <v>26.999999999999996</v>
      </c>
      <c r="L1162" s="71">
        <v>10.5</v>
      </c>
      <c r="M1162" s="72">
        <v>8.0299999999999994</v>
      </c>
      <c r="O1162" s="231">
        <v>253</v>
      </c>
      <c r="P1162" s="108">
        <v>14.8</v>
      </c>
      <c r="Q1162" s="105"/>
      <c r="R1162" s="67" t="s">
        <v>74</v>
      </c>
      <c r="S1162" s="108">
        <v>119</v>
      </c>
      <c r="T1162" s="67" t="s">
        <v>1314</v>
      </c>
    </row>
    <row r="1163" spans="1:20" x14ac:dyDescent="0.25">
      <c r="A1163" s="109">
        <v>43551</v>
      </c>
      <c r="B1163" s="68">
        <v>1318</v>
      </c>
      <c r="C1163" s="121">
        <f t="shared" si="89"/>
        <v>86</v>
      </c>
      <c r="E1163" s="105"/>
      <c r="F1163" s="105"/>
      <c r="G1163" s="67" t="s">
        <v>343</v>
      </c>
      <c r="H1163" s="71">
        <v>63</v>
      </c>
      <c r="I1163" s="71">
        <f t="shared" si="86"/>
        <v>17.222222222222221</v>
      </c>
      <c r="J1163" s="71">
        <v>76</v>
      </c>
      <c r="K1163" s="71">
        <f t="shared" si="87"/>
        <v>24.444444444444443</v>
      </c>
      <c r="L1163" s="71">
        <v>10.9</v>
      </c>
      <c r="M1163" s="72">
        <v>7.99</v>
      </c>
      <c r="O1163" s="231">
        <v>288</v>
      </c>
      <c r="P1163" s="68">
        <v>14.1</v>
      </c>
      <c r="Q1163" s="105"/>
      <c r="R1163" s="67" t="s">
        <v>46</v>
      </c>
      <c r="S1163" s="68">
        <v>110</v>
      </c>
      <c r="T1163" s="67" t="s">
        <v>1315</v>
      </c>
    </row>
    <row r="1164" spans="1:20" x14ac:dyDescent="0.25">
      <c r="A1164" s="109">
        <v>43552</v>
      </c>
      <c r="B1164" s="108">
        <v>1230</v>
      </c>
      <c r="C1164" s="121">
        <f t="shared" si="89"/>
        <v>87</v>
      </c>
      <c r="E1164" s="110"/>
      <c r="F1164" s="105"/>
      <c r="G1164" s="67" t="s">
        <v>1282</v>
      </c>
      <c r="H1164" s="71">
        <v>65.599999999999994</v>
      </c>
      <c r="I1164" s="71">
        <f t="shared" si="86"/>
        <v>18.666666666666664</v>
      </c>
      <c r="J1164" s="106">
        <v>83.5</v>
      </c>
      <c r="K1164" s="106">
        <f t="shared" si="87"/>
        <v>28.611111111111111</v>
      </c>
      <c r="L1164" s="71">
        <v>10</v>
      </c>
      <c r="M1164" s="72">
        <v>8.1</v>
      </c>
      <c r="O1164" s="231">
        <v>283</v>
      </c>
      <c r="P1164" s="108">
        <v>5.7</v>
      </c>
      <c r="Q1164" s="105"/>
      <c r="R1164" s="67" t="s">
        <v>1316</v>
      </c>
      <c r="S1164" s="108">
        <v>103.3</v>
      </c>
      <c r="T1164" s="67" t="s">
        <v>1317</v>
      </c>
    </row>
    <row r="1165" spans="1:20" x14ac:dyDescent="0.25">
      <c r="A1165" s="109">
        <v>43555</v>
      </c>
      <c r="B1165" s="108">
        <v>1223</v>
      </c>
      <c r="C1165" s="121">
        <f t="shared" si="89"/>
        <v>90</v>
      </c>
      <c r="E1165" s="110"/>
      <c r="F1165" s="105"/>
      <c r="G1165" s="67" t="s">
        <v>343</v>
      </c>
      <c r="H1165" s="71">
        <v>61.3</v>
      </c>
      <c r="I1165" s="71">
        <f t="shared" si="86"/>
        <v>16.277777777777775</v>
      </c>
      <c r="J1165" s="106">
        <v>67.7</v>
      </c>
      <c r="K1165" s="106">
        <f t="shared" si="87"/>
        <v>19.833333333333336</v>
      </c>
      <c r="L1165" s="71">
        <v>10.5</v>
      </c>
      <c r="M1165" s="72">
        <v>8.3699999999999992</v>
      </c>
      <c r="O1165" s="231">
        <v>344</v>
      </c>
      <c r="P1165" s="108">
        <v>10.3</v>
      </c>
      <c r="Q1165" s="105"/>
      <c r="R1165" s="67" t="s">
        <v>110</v>
      </c>
      <c r="S1165" s="68">
        <v>96.6</v>
      </c>
      <c r="T1165" s="67" t="s">
        <v>1171</v>
      </c>
    </row>
    <row r="1166" spans="1:20" x14ac:dyDescent="0.25">
      <c r="A1166" s="109">
        <v>43556</v>
      </c>
      <c r="B1166" s="108">
        <v>1438</v>
      </c>
      <c r="C1166" s="121">
        <f t="shared" si="89"/>
        <v>91</v>
      </c>
      <c r="E1166" s="110"/>
      <c r="F1166" s="105"/>
      <c r="G1166" s="67" t="s">
        <v>343</v>
      </c>
      <c r="H1166" s="71">
        <v>64.2</v>
      </c>
      <c r="I1166" s="71">
        <f t="shared" si="86"/>
        <v>17.888888888888889</v>
      </c>
      <c r="J1166" s="106">
        <v>78.2</v>
      </c>
      <c r="K1166" s="106">
        <f t="shared" si="87"/>
        <v>25.666666666666668</v>
      </c>
      <c r="L1166" s="71">
        <v>10.199999999999999</v>
      </c>
      <c r="M1166" s="72">
        <v>8.1999999999999993</v>
      </c>
      <c r="O1166" s="231">
        <v>342</v>
      </c>
      <c r="P1166" s="108">
        <v>9.34</v>
      </c>
      <c r="Q1166" s="105"/>
      <c r="R1166" s="67" t="s">
        <v>113</v>
      </c>
      <c r="S1166" s="108">
        <v>85</v>
      </c>
      <c r="T1166" s="67" t="s">
        <v>1318</v>
      </c>
    </row>
    <row r="1167" spans="1:20" x14ac:dyDescent="0.25">
      <c r="A1167" s="109">
        <v>43557</v>
      </c>
      <c r="B1167" s="108">
        <v>958</v>
      </c>
      <c r="C1167" s="121">
        <f t="shared" si="89"/>
        <v>92</v>
      </c>
      <c r="E1167" s="110"/>
      <c r="F1167" s="105"/>
      <c r="G1167" s="67" t="s">
        <v>343</v>
      </c>
      <c r="H1167" s="71">
        <v>58.3</v>
      </c>
      <c r="I1167" s="71">
        <f t="shared" si="86"/>
        <v>14.611111111111109</v>
      </c>
      <c r="J1167" s="106">
        <v>65</v>
      </c>
      <c r="K1167" s="106">
        <f t="shared" si="87"/>
        <v>18.333333333333332</v>
      </c>
      <c r="L1167" s="71">
        <v>8.6</v>
      </c>
      <c r="M1167" s="72">
        <v>8.19</v>
      </c>
      <c r="O1167" s="231">
        <v>348</v>
      </c>
      <c r="P1167" s="108">
        <v>12.9</v>
      </c>
      <c r="Q1167" s="105"/>
      <c r="R1167" s="67" t="s">
        <v>282</v>
      </c>
      <c r="S1167" s="68">
        <v>76.5</v>
      </c>
      <c r="T1167" s="67" t="s">
        <v>1318</v>
      </c>
    </row>
    <row r="1168" spans="1:20" x14ac:dyDescent="0.25">
      <c r="A1168" s="109">
        <v>43559</v>
      </c>
      <c r="B1168" s="108">
        <v>1236</v>
      </c>
      <c r="C1168" s="121">
        <f t="shared" si="89"/>
        <v>94</v>
      </c>
      <c r="E1168" s="110"/>
      <c r="F1168" s="105"/>
      <c r="G1168" s="67" t="s">
        <v>343</v>
      </c>
      <c r="H1168" s="71">
        <v>61.9</v>
      </c>
      <c r="I1168" s="71">
        <f t="shared" si="86"/>
        <v>16.611111111111111</v>
      </c>
      <c r="J1168" s="106">
        <v>70.3</v>
      </c>
      <c r="K1168" s="106">
        <f t="shared" si="87"/>
        <v>21.277777777777775</v>
      </c>
      <c r="L1168" s="71">
        <v>10.199999999999999</v>
      </c>
      <c r="M1168" s="72">
        <v>8.2200000000000006</v>
      </c>
      <c r="O1168" s="231">
        <v>349</v>
      </c>
      <c r="P1168" s="108">
        <v>10.9</v>
      </c>
      <c r="Q1168" s="105"/>
      <c r="R1168" s="67" t="s">
        <v>385</v>
      </c>
      <c r="S1168" s="108">
        <v>76.5</v>
      </c>
      <c r="T1168" s="67" t="s">
        <v>1319</v>
      </c>
    </row>
    <row r="1169" spans="1:20" x14ac:dyDescent="0.25">
      <c r="A1169" s="109">
        <v>43566</v>
      </c>
      <c r="B1169" s="108">
        <v>1210</v>
      </c>
      <c r="C1169" s="121">
        <f t="shared" si="89"/>
        <v>101</v>
      </c>
      <c r="E1169" s="110"/>
      <c r="F1169" s="105"/>
      <c r="G1169" s="67" t="s">
        <v>343</v>
      </c>
      <c r="H1169" s="71">
        <v>59.4</v>
      </c>
      <c r="I1169" s="71">
        <f t="shared" si="86"/>
        <v>15.222222222222221</v>
      </c>
      <c r="J1169" s="106">
        <v>66.3</v>
      </c>
      <c r="K1169" s="106">
        <f t="shared" si="87"/>
        <v>19.055555555555554</v>
      </c>
      <c r="L1169" s="71">
        <v>8.6999999999999993</v>
      </c>
      <c r="M1169" s="72">
        <v>8.6</v>
      </c>
      <c r="O1169" s="231">
        <v>379</v>
      </c>
      <c r="P1169" s="108">
        <v>8.82</v>
      </c>
      <c r="Q1169" s="105"/>
      <c r="R1169" s="67" t="s">
        <v>1320</v>
      </c>
      <c r="S1169" s="108">
        <v>76</v>
      </c>
      <c r="T1169" s="67" t="s">
        <v>1321</v>
      </c>
    </row>
    <row r="1170" spans="1:20" x14ac:dyDescent="0.25">
      <c r="A1170" s="109">
        <v>43567</v>
      </c>
      <c r="B1170" s="108">
        <v>1154</v>
      </c>
      <c r="C1170" s="121">
        <f t="shared" si="89"/>
        <v>102</v>
      </c>
      <c r="E1170" s="110"/>
      <c r="F1170" s="105"/>
      <c r="G1170" s="67" t="s">
        <v>343</v>
      </c>
      <c r="H1170" s="71">
        <v>61.1</v>
      </c>
      <c r="I1170" s="71">
        <f t="shared" si="86"/>
        <v>16.166666666666668</v>
      </c>
      <c r="J1170" s="106">
        <v>65.3</v>
      </c>
      <c r="K1170" s="106">
        <f t="shared" si="87"/>
        <v>18.499999999999996</v>
      </c>
      <c r="L1170" s="71">
        <v>9.8000000000000007</v>
      </c>
      <c r="M1170" s="72">
        <v>8.23</v>
      </c>
      <c r="O1170" s="231">
        <v>354</v>
      </c>
      <c r="P1170" s="108">
        <v>11.3</v>
      </c>
      <c r="Q1170" s="105"/>
      <c r="R1170" s="67" t="s">
        <v>337</v>
      </c>
      <c r="S1170" s="108">
        <v>76.5</v>
      </c>
      <c r="T1170" s="67" t="s">
        <v>1312</v>
      </c>
    </row>
    <row r="1171" spans="1:20" x14ac:dyDescent="0.25">
      <c r="A1171" s="109">
        <v>43571</v>
      </c>
      <c r="B1171" s="108">
        <v>1542</v>
      </c>
      <c r="C1171" s="121">
        <f t="shared" si="89"/>
        <v>106</v>
      </c>
      <c r="E1171" s="110"/>
      <c r="F1171" s="105"/>
      <c r="G1171" s="67" t="s">
        <v>343</v>
      </c>
      <c r="H1171" s="71">
        <v>63.4</v>
      </c>
      <c r="I1171" s="71">
        <f t="shared" si="86"/>
        <v>17.444444444444443</v>
      </c>
      <c r="J1171" s="106">
        <v>64.5</v>
      </c>
      <c r="K1171" s="106">
        <f t="shared" si="87"/>
        <v>18.055555555555554</v>
      </c>
      <c r="L1171" s="71">
        <v>9.6</v>
      </c>
      <c r="M1171" s="72">
        <v>8.51</v>
      </c>
      <c r="O1171" s="231">
        <v>360</v>
      </c>
      <c r="P1171" s="108">
        <v>9.0299999999999994</v>
      </c>
      <c r="Q1171" s="105"/>
      <c r="R1171" s="67" t="s">
        <v>46</v>
      </c>
      <c r="S1171" s="108">
        <v>76.5</v>
      </c>
      <c r="T1171" s="67" t="s">
        <v>1322</v>
      </c>
    </row>
    <row r="1172" spans="1:20" x14ac:dyDescent="0.25">
      <c r="A1172" s="109">
        <v>43572</v>
      </c>
      <c r="B1172" s="108">
        <v>1013</v>
      </c>
      <c r="C1172" s="121">
        <f t="shared" si="89"/>
        <v>107</v>
      </c>
      <c r="E1172" s="110"/>
      <c r="F1172" s="105"/>
      <c r="G1172" s="67" t="s">
        <v>343</v>
      </c>
      <c r="H1172" s="71">
        <v>60.1</v>
      </c>
      <c r="I1172" s="71">
        <f t="shared" si="86"/>
        <v>15.611111111111111</v>
      </c>
      <c r="J1172" s="106">
        <v>62.2</v>
      </c>
      <c r="K1172" s="106">
        <f t="shared" si="87"/>
        <v>16.777777777777779</v>
      </c>
      <c r="L1172" s="71">
        <v>9.1999999999999993</v>
      </c>
      <c r="M1172" s="72">
        <v>7.96</v>
      </c>
      <c r="O1172" s="231">
        <v>354</v>
      </c>
      <c r="P1172" s="108">
        <v>9.9499999999999993</v>
      </c>
      <c r="Q1172" s="105"/>
      <c r="R1172" s="67" t="s">
        <v>831</v>
      </c>
      <c r="S1172" s="108">
        <v>77.400000000000006</v>
      </c>
      <c r="T1172" s="67" t="s">
        <v>1323</v>
      </c>
    </row>
    <row r="1173" spans="1:20" x14ac:dyDescent="0.25">
      <c r="A1173" s="109">
        <v>43574</v>
      </c>
      <c r="B1173" s="108">
        <v>1345</v>
      </c>
      <c r="C1173" s="121">
        <f t="shared" ref="C1173:C1180" si="90">A1173-DATE(YEAR(A1173),1,0)</f>
        <v>109</v>
      </c>
      <c r="E1173" s="70" t="s">
        <v>1324</v>
      </c>
      <c r="F1173" s="105">
        <v>1415</v>
      </c>
      <c r="G1173" s="67" t="s">
        <v>343</v>
      </c>
      <c r="H1173" s="71">
        <v>71.2</v>
      </c>
      <c r="I1173" s="71">
        <f t="shared" si="86"/>
        <v>21.777777777777779</v>
      </c>
      <c r="J1173" s="106">
        <v>90.1</v>
      </c>
      <c r="K1173" s="106">
        <f t="shared" si="87"/>
        <v>32.277777777777771</v>
      </c>
      <c r="L1173" s="71">
        <v>9.1</v>
      </c>
      <c r="M1173" s="72">
        <v>8.0500000000000007</v>
      </c>
      <c r="O1173" s="231">
        <v>356</v>
      </c>
      <c r="P1173" s="108">
        <v>13.5</v>
      </c>
      <c r="Q1173" s="105">
        <v>15.3</v>
      </c>
      <c r="R1173" s="67" t="s">
        <v>1325</v>
      </c>
      <c r="S1173" s="108">
        <v>75.5</v>
      </c>
      <c r="T1173" s="67" t="s">
        <v>1323</v>
      </c>
    </row>
    <row r="1174" spans="1:20" x14ac:dyDescent="0.25">
      <c r="A1174" s="109">
        <v>43579</v>
      </c>
      <c r="B1174" s="108">
        <v>1748</v>
      </c>
      <c r="C1174" s="121">
        <f t="shared" si="90"/>
        <v>114</v>
      </c>
      <c r="E1174" s="110"/>
      <c r="F1174" s="105"/>
      <c r="G1174" s="67" t="s">
        <v>343</v>
      </c>
      <c r="H1174" s="71">
        <v>72.2</v>
      </c>
      <c r="I1174" s="71">
        <f t="shared" si="86"/>
        <v>22.333333333333336</v>
      </c>
      <c r="J1174" s="106">
        <v>83</v>
      </c>
      <c r="K1174" s="106">
        <f t="shared" si="87"/>
        <v>28.333333333333332</v>
      </c>
      <c r="L1174" s="71">
        <v>11.5</v>
      </c>
      <c r="M1174" s="72">
        <v>8.35</v>
      </c>
      <c r="O1174" s="231">
        <v>353</v>
      </c>
      <c r="P1174" s="108">
        <v>15.1</v>
      </c>
      <c r="Q1174" s="105"/>
      <c r="R1174" s="67" t="s">
        <v>145</v>
      </c>
      <c r="S1174" s="108">
        <v>75</v>
      </c>
      <c r="T1174" s="67" t="s">
        <v>1326</v>
      </c>
    </row>
    <row r="1175" spans="1:20" x14ac:dyDescent="0.25">
      <c r="A1175" s="109">
        <v>43580</v>
      </c>
      <c r="B1175" s="108">
        <v>1332</v>
      </c>
      <c r="C1175" s="121">
        <f t="shared" si="90"/>
        <v>115</v>
      </c>
      <c r="E1175" s="110"/>
      <c r="F1175" s="105"/>
      <c r="G1175" s="67" t="s">
        <v>343</v>
      </c>
      <c r="H1175" s="71">
        <v>73.900000000000006</v>
      </c>
      <c r="I1175" s="71">
        <f t="shared" si="86"/>
        <v>23.277777777777782</v>
      </c>
      <c r="J1175" s="106">
        <v>92</v>
      </c>
      <c r="K1175" s="106">
        <f t="shared" si="87"/>
        <v>33.333333333333336</v>
      </c>
      <c r="L1175" s="71">
        <v>11.7</v>
      </c>
      <c r="M1175" s="72">
        <v>8.1</v>
      </c>
      <c r="O1175" s="231">
        <v>355</v>
      </c>
      <c r="P1175" s="108">
        <v>18.7</v>
      </c>
      <c r="Q1175" s="105"/>
      <c r="R1175" s="67" t="s">
        <v>145</v>
      </c>
      <c r="S1175" s="108">
        <v>72.7</v>
      </c>
      <c r="T1175" s="67" t="s">
        <v>1327</v>
      </c>
    </row>
    <row r="1176" spans="1:20" x14ac:dyDescent="0.25">
      <c r="A1176" s="109">
        <v>43581</v>
      </c>
      <c r="B1176" s="108">
        <v>1455</v>
      </c>
      <c r="C1176" s="121">
        <f t="shared" si="90"/>
        <v>116</v>
      </c>
      <c r="E1176" s="110"/>
      <c r="F1176" s="105"/>
      <c r="G1176" s="67" t="s">
        <v>343</v>
      </c>
      <c r="H1176" s="71">
        <v>74.599999999999994</v>
      </c>
      <c r="I1176" s="71">
        <f t="shared" si="86"/>
        <v>23.666666666666664</v>
      </c>
      <c r="J1176" s="106">
        <v>92.5</v>
      </c>
      <c r="K1176" s="106">
        <f t="shared" si="87"/>
        <v>33.611111111111107</v>
      </c>
      <c r="L1176" s="71">
        <v>12</v>
      </c>
      <c r="M1176" s="72">
        <v>8.16</v>
      </c>
      <c r="O1176" s="231">
        <v>351</v>
      </c>
      <c r="P1176" s="108">
        <v>19.2</v>
      </c>
      <c r="Q1176" s="105"/>
      <c r="R1176" s="67" t="s">
        <v>145</v>
      </c>
      <c r="S1176" s="108">
        <v>72.7</v>
      </c>
      <c r="T1176" s="67" t="s">
        <v>1328</v>
      </c>
    </row>
    <row r="1177" spans="1:20" x14ac:dyDescent="0.25">
      <c r="A1177" s="109">
        <v>43584</v>
      </c>
      <c r="B1177" s="108">
        <v>1403</v>
      </c>
      <c r="C1177" s="121">
        <f t="shared" si="90"/>
        <v>119</v>
      </c>
      <c r="E1177" s="110"/>
      <c r="F1177" s="105"/>
      <c r="G1177" s="67" t="s">
        <v>343</v>
      </c>
      <c r="H1177" s="71">
        <v>68.400000000000006</v>
      </c>
      <c r="I1177" s="71">
        <f t="shared" si="86"/>
        <v>20.222222222222225</v>
      </c>
      <c r="J1177" s="106">
        <v>70.5</v>
      </c>
      <c r="K1177" s="106">
        <f t="shared" si="87"/>
        <v>21.388888888888889</v>
      </c>
      <c r="L1177" s="71">
        <v>8.1999999999999993</v>
      </c>
      <c r="M1177" s="72">
        <v>8.31</v>
      </c>
      <c r="O1177" s="231">
        <v>364</v>
      </c>
      <c r="P1177" s="108">
        <v>22.4</v>
      </c>
      <c r="Q1177" s="105"/>
      <c r="R1177" s="67" t="s">
        <v>46</v>
      </c>
      <c r="S1177" s="108">
        <v>67.400000000000006</v>
      </c>
      <c r="T1177" s="67" t="s">
        <v>1326</v>
      </c>
    </row>
    <row r="1178" spans="1:20" x14ac:dyDescent="0.25">
      <c r="A1178" s="109">
        <v>43585</v>
      </c>
      <c r="B1178" s="108">
        <v>1621</v>
      </c>
      <c r="C1178" s="121">
        <f t="shared" si="90"/>
        <v>120</v>
      </c>
      <c r="E1178" s="110"/>
      <c r="F1178" s="105"/>
      <c r="G1178" s="67" t="s">
        <v>343</v>
      </c>
      <c r="H1178" s="71">
        <v>67.7</v>
      </c>
      <c r="I1178" s="71">
        <f t="shared" si="86"/>
        <v>19.833333333333336</v>
      </c>
      <c r="J1178" s="106">
        <v>71.2</v>
      </c>
      <c r="K1178" s="106">
        <f t="shared" si="87"/>
        <v>21.777777777777779</v>
      </c>
      <c r="L1178" s="71">
        <v>8.3000000000000007</v>
      </c>
      <c r="M1178" s="72">
        <v>8.32</v>
      </c>
      <c r="O1178" s="231">
        <v>350</v>
      </c>
      <c r="P1178" s="108">
        <v>17.399999999999999</v>
      </c>
      <c r="Q1178" s="105"/>
      <c r="R1178" s="67" t="s">
        <v>1329</v>
      </c>
      <c r="S1178" s="108">
        <v>67.400000000000006</v>
      </c>
      <c r="T1178" s="67" t="s">
        <v>1330</v>
      </c>
    </row>
    <row r="1179" spans="1:20" x14ac:dyDescent="0.25">
      <c r="A1179" s="109">
        <v>43591</v>
      </c>
      <c r="B1179" s="108">
        <v>1605</v>
      </c>
      <c r="C1179" s="121">
        <f t="shared" si="90"/>
        <v>126</v>
      </c>
      <c r="E1179" s="70" t="s">
        <v>1331</v>
      </c>
      <c r="F1179" s="105">
        <v>2000</v>
      </c>
      <c r="G1179" s="67" t="s">
        <v>343</v>
      </c>
      <c r="H1179" s="71">
        <v>70.099999999999994</v>
      </c>
      <c r="I1179" s="71">
        <f t="shared" si="86"/>
        <v>21.166666666666664</v>
      </c>
      <c r="J1179" s="106">
        <v>75.5</v>
      </c>
      <c r="K1179" s="106">
        <f t="shared" si="87"/>
        <v>24.166666666666664</v>
      </c>
      <c r="L1179" s="71">
        <v>10.199999999999999</v>
      </c>
      <c r="M1179" s="72">
        <v>8.69</v>
      </c>
      <c r="O1179" s="231">
        <v>356</v>
      </c>
      <c r="P1179" s="108">
        <v>18.600000000000001</v>
      </c>
      <c r="Q1179" s="105">
        <v>12.1</v>
      </c>
      <c r="R1179" s="67" t="s">
        <v>1332</v>
      </c>
      <c r="S1179" s="108">
        <v>66.5</v>
      </c>
      <c r="T1179" s="67" t="s">
        <v>1328</v>
      </c>
    </row>
    <row r="1180" spans="1:20" x14ac:dyDescent="0.25">
      <c r="A1180" s="109">
        <v>43599</v>
      </c>
      <c r="B1180" s="108">
        <v>1605</v>
      </c>
      <c r="C1180" s="121">
        <f t="shared" si="90"/>
        <v>134</v>
      </c>
      <c r="E1180" s="110"/>
      <c r="F1180" s="105"/>
      <c r="G1180" s="67" t="s">
        <v>343</v>
      </c>
      <c r="H1180" s="71">
        <v>77.3</v>
      </c>
      <c r="I1180" s="71">
        <f t="shared" si="86"/>
        <v>25.166666666666664</v>
      </c>
      <c r="J1180" s="106">
        <v>87.7</v>
      </c>
      <c r="K1180" s="106">
        <f t="shared" si="87"/>
        <v>30.944444444444446</v>
      </c>
      <c r="L1180" s="71">
        <v>10.8</v>
      </c>
      <c r="M1180" s="72">
        <v>8.7100000000000009</v>
      </c>
      <c r="O1180" s="231">
        <v>340</v>
      </c>
      <c r="P1180" s="108">
        <v>12.9</v>
      </c>
      <c r="Q1180" s="105"/>
      <c r="R1180" s="67" t="s">
        <v>1333</v>
      </c>
      <c r="S1180" s="108">
        <v>69</v>
      </c>
      <c r="T1180" s="67" t="s">
        <v>1313</v>
      </c>
    </row>
    <row r="1181" spans="1:20" x14ac:dyDescent="0.25">
      <c r="A1181" s="243">
        <v>43603</v>
      </c>
      <c r="B1181" s="244">
        <v>1154</v>
      </c>
      <c r="C1181" s="245"/>
      <c r="E1181" s="246"/>
      <c r="F1181" s="248"/>
      <c r="G1181" s="248" t="s">
        <v>1334</v>
      </c>
      <c r="H1181" s="244">
        <v>68.5</v>
      </c>
      <c r="I1181" s="71">
        <f t="shared" si="86"/>
        <v>20.277777777777779</v>
      </c>
      <c r="J1181" s="249">
        <v>81.5</v>
      </c>
      <c r="K1181" s="106">
        <f t="shared" si="87"/>
        <v>27.5</v>
      </c>
      <c r="L1181" s="244">
        <v>9.5</v>
      </c>
      <c r="M1181" s="244">
        <v>8.35</v>
      </c>
      <c r="O1181" s="244">
        <v>301</v>
      </c>
      <c r="P1181" s="244">
        <v>5.05</v>
      </c>
      <c r="Q1181" s="248">
        <v>0</v>
      </c>
      <c r="R1181" s="248" t="s">
        <v>550</v>
      </c>
      <c r="S1181" s="248"/>
      <c r="T1181" s="248"/>
    </row>
    <row r="1182" spans="1:20" x14ac:dyDescent="0.25">
      <c r="A1182" s="243">
        <v>43603</v>
      </c>
      <c r="B1182" s="244">
        <v>1230</v>
      </c>
      <c r="C1182" s="245"/>
      <c r="E1182" s="246"/>
      <c r="F1182" s="248"/>
      <c r="G1182" s="248" t="s">
        <v>1335</v>
      </c>
      <c r="H1182" s="244">
        <v>70.099999999999994</v>
      </c>
      <c r="I1182" s="71">
        <f t="shared" si="86"/>
        <v>21.166666666666664</v>
      </c>
      <c r="J1182" s="249">
        <v>81</v>
      </c>
      <c r="K1182" s="106">
        <f t="shared" si="87"/>
        <v>27.222222222222221</v>
      </c>
      <c r="L1182" s="244">
        <v>9.9</v>
      </c>
      <c r="M1182" s="244">
        <v>8.49</v>
      </c>
      <c r="O1182" s="244">
        <v>336</v>
      </c>
      <c r="P1182" s="244">
        <v>6.11</v>
      </c>
      <c r="Q1182" s="248">
        <v>3</v>
      </c>
      <c r="R1182" s="248" t="s">
        <v>550</v>
      </c>
      <c r="S1182" s="248"/>
      <c r="T1182" s="248"/>
    </row>
    <row r="1183" spans="1:20" x14ac:dyDescent="0.25">
      <c r="A1183" s="243">
        <v>43603</v>
      </c>
      <c r="B1183" s="244">
        <v>1253</v>
      </c>
      <c r="C1183" s="245"/>
      <c r="E1183" s="246"/>
      <c r="F1183" s="248"/>
      <c r="G1183" s="248" t="s">
        <v>1336</v>
      </c>
      <c r="H1183" s="244">
        <v>73.599999999999994</v>
      </c>
      <c r="I1183" s="71">
        <f t="shared" si="86"/>
        <v>23.111111111111107</v>
      </c>
      <c r="J1183" s="249">
        <v>81.8</v>
      </c>
      <c r="K1183" s="106">
        <f t="shared" si="87"/>
        <v>27.666666666666664</v>
      </c>
      <c r="L1183" s="244">
        <v>9.1999999999999993</v>
      </c>
      <c r="M1183" s="244">
        <v>8.51</v>
      </c>
      <c r="O1183" s="244">
        <v>339</v>
      </c>
      <c r="P1183" s="244">
        <v>8.08</v>
      </c>
      <c r="Q1183" s="248">
        <v>0</v>
      </c>
      <c r="R1183" s="248" t="s">
        <v>550</v>
      </c>
      <c r="S1183" s="248"/>
      <c r="T1183" s="248"/>
    </row>
    <row r="1184" spans="1:20" x14ac:dyDescent="0.25">
      <c r="A1184" s="243">
        <v>43603</v>
      </c>
      <c r="B1184" s="244">
        <v>1314</v>
      </c>
      <c r="C1184" s="245"/>
      <c r="E1184" s="246"/>
      <c r="F1184" s="248"/>
      <c r="G1184" s="248" t="s">
        <v>1337</v>
      </c>
      <c r="H1184" s="244">
        <v>75.2</v>
      </c>
      <c r="I1184" s="71">
        <f t="shared" si="86"/>
        <v>24</v>
      </c>
      <c r="J1184" s="249">
        <v>80.599999999999994</v>
      </c>
      <c r="K1184" s="106">
        <f t="shared" si="87"/>
        <v>26.999999999999996</v>
      </c>
      <c r="L1184" s="244">
        <v>8.5</v>
      </c>
      <c r="M1184" s="244">
        <v>8.6</v>
      </c>
      <c r="O1184" s="244">
        <v>327</v>
      </c>
      <c r="P1184" s="244">
        <v>8.8000000000000007</v>
      </c>
      <c r="Q1184" s="247" t="s">
        <v>1338</v>
      </c>
      <c r="R1184" s="248" t="s">
        <v>550</v>
      </c>
      <c r="S1184" s="248"/>
      <c r="T1184" s="248"/>
    </row>
    <row r="1185" spans="1:20" x14ac:dyDescent="0.25">
      <c r="A1185" s="243">
        <v>43603</v>
      </c>
      <c r="B1185" s="244">
        <v>1334</v>
      </c>
      <c r="C1185" s="245"/>
      <c r="E1185" s="246"/>
      <c r="F1185" s="248"/>
      <c r="G1185" s="248" t="s">
        <v>1339</v>
      </c>
      <c r="H1185" s="244">
        <v>75.5</v>
      </c>
      <c r="I1185" s="71">
        <f t="shared" ref="I1185:I1190" si="91">CONVERT(H1185,"F","C")</f>
        <v>24.166666666666664</v>
      </c>
      <c r="J1185" s="249">
        <v>87.7</v>
      </c>
      <c r="K1185" s="106">
        <f t="shared" ref="K1185:K1190" si="92">CONVERT(J1185,"F","C")</f>
        <v>30.944444444444446</v>
      </c>
      <c r="L1185" s="244">
        <v>8.4</v>
      </c>
      <c r="M1185" s="244">
        <v>8.58</v>
      </c>
      <c r="O1185" s="244">
        <v>337</v>
      </c>
      <c r="P1185" s="244">
        <v>9.8699999999999992</v>
      </c>
      <c r="Q1185" s="248">
        <v>0</v>
      </c>
      <c r="R1185" s="248" t="s">
        <v>550</v>
      </c>
      <c r="S1185" s="248"/>
      <c r="T1185" s="248"/>
    </row>
    <row r="1186" spans="1:20" x14ac:dyDescent="0.25">
      <c r="A1186" s="243">
        <v>43603</v>
      </c>
      <c r="B1186" s="244">
        <v>1350</v>
      </c>
      <c r="C1186" s="245"/>
      <c r="E1186" s="246"/>
      <c r="F1186" s="248"/>
      <c r="G1186" s="248" t="s">
        <v>1340</v>
      </c>
      <c r="H1186" s="244">
        <v>74.400000000000006</v>
      </c>
      <c r="I1186" s="71">
        <f t="shared" si="91"/>
        <v>23.555555555555557</v>
      </c>
      <c r="J1186" s="249">
        <v>87.7</v>
      </c>
      <c r="K1186" s="106">
        <f t="shared" si="92"/>
        <v>30.944444444444446</v>
      </c>
      <c r="L1186" s="244">
        <v>10.1</v>
      </c>
      <c r="M1186" s="244">
        <v>8.67</v>
      </c>
      <c r="O1186" s="244">
        <v>332</v>
      </c>
      <c r="P1186" s="244">
        <v>9.7100000000000009</v>
      </c>
      <c r="Q1186" s="248">
        <v>0</v>
      </c>
      <c r="R1186" s="248" t="s">
        <v>550</v>
      </c>
      <c r="S1186" s="248"/>
      <c r="T1186" s="248"/>
    </row>
    <row r="1187" spans="1:20" x14ac:dyDescent="0.25">
      <c r="A1187" s="243">
        <v>43603</v>
      </c>
      <c r="B1187" s="244">
        <v>1437</v>
      </c>
      <c r="C1187" s="245"/>
      <c r="E1187" s="246"/>
      <c r="F1187" s="248"/>
      <c r="G1187" s="248" t="s">
        <v>1341</v>
      </c>
      <c r="H1187" s="244">
        <v>70.8</v>
      </c>
      <c r="I1187" s="71">
        <f t="shared" si="91"/>
        <v>21.555555555555554</v>
      </c>
      <c r="J1187" s="249">
        <v>82.9</v>
      </c>
      <c r="K1187" s="106">
        <f t="shared" si="92"/>
        <v>28.277777777777779</v>
      </c>
      <c r="L1187" s="244">
        <v>10.7</v>
      </c>
      <c r="M1187" s="244">
        <v>8.5500000000000007</v>
      </c>
      <c r="O1187" s="244">
        <v>441</v>
      </c>
      <c r="P1187" s="244">
        <v>10.7</v>
      </c>
      <c r="Q1187" s="248">
        <v>95.9</v>
      </c>
      <c r="R1187" s="248" t="s">
        <v>550</v>
      </c>
      <c r="S1187" s="248"/>
      <c r="T1187" s="248"/>
    </row>
    <row r="1188" spans="1:20" x14ac:dyDescent="0.25">
      <c r="A1188" s="243">
        <v>43603</v>
      </c>
      <c r="B1188" s="244">
        <v>1512</v>
      </c>
      <c r="C1188" s="245"/>
      <c r="E1188" s="246"/>
      <c r="F1188" s="248"/>
      <c r="G1188" s="248" t="s">
        <v>1342</v>
      </c>
      <c r="H1188" s="244">
        <v>71.7</v>
      </c>
      <c r="I1188" s="71">
        <f t="shared" si="91"/>
        <v>22.055555555555557</v>
      </c>
      <c r="J1188" s="249">
        <v>82.2</v>
      </c>
      <c r="K1188" s="106">
        <f t="shared" si="92"/>
        <v>27.888888888888889</v>
      </c>
      <c r="L1188" s="244">
        <v>11.3</v>
      </c>
      <c r="M1188" s="244">
        <v>8.66</v>
      </c>
      <c r="O1188" s="244">
        <v>397</v>
      </c>
      <c r="P1188" s="244">
        <v>30.2</v>
      </c>
      <c r="Q1188" s="248">
        <v>31.8</v>
      </c>
      <c r="R1188" s="248" t="s">
        <v>550</v>
      </c>
      <c r="S1188" s="248"/>
      <c r="T1188" s="248"/>
    </row>
    <row r="1189" spans="1:20" x14ac:dyDescent="0.25">
      <c r="A1189" s="243">
        <v>43603</v>
      </c>
      <c r="B1189" s="244">
        <v>1520</v>
      </c>
      <c r="C1189" s="245"/>
      <c r="E1189" s="246"/>
      <c r="F1189" s="248"/>
      <c r="G1189" s="248" t="s">
        <v>1343</v>
      </c>
      <c r="H1189" s="244">
        <v>71.8</v>
      </c>
      <c r="I1189" s="71">
        <f t="shared" si="91"/>
        <v>22.111111111111111</v>
      </c>
      <c r="J1189" s="249">
        <v>81.8</v>
      </c>
      <c r="K1189" s="106">
        <f t="shared" si="92"/>
        <v>27.666666666666664</v>
      </c>
      <c r="L1189" s="244">
        <v>11.2</v>
      </c>
      <c r="M1189" s="244">
        <v>8.75</v>
      </c>
      <c r="O1189" s="244">
        <v>365</v>
      </c>
      <c r="P1189" s="244">
        <v>17.5</v>
      </c>
      <c r="Q1189" s="248">
        <v>7.2</v>
      </c>
      <c r="R1189" s="248" t="s">
        <v>550</v>
      </c>
      <c r="S1189" s="248"/>
      <c r="T1189" s="248"/>
    </row>
    <row r="1190" spans="1:20" x14ac:dyDescent="0.25">
      <c r="A1190" s="243">
        <v>43603</v>
      </c>
      <c r="B1190" s="244">
        <v>1600</v>
      </c>
      <c r="C1190" s="245"/>
      <c r="E1190" s="246"/>
      <c r="F1190" s="248"/>
      <c r="G1190" s="248" t="s">
        <v>1344</v>
      </c>
      <c r="H1190" s="244">
        <v>74</v>
      </c>
      <c r="I1190" s="71">
        <f t="shared" si="91"/>
        <v>23.333333333333332</v>
      </c>
      <c r="J1190" s="249">
        <v>80.8</v>
      </c>
      <c r="K1190" s="106">
        <f t="shared" si="92"/>
        <v>27.111111111111107</v>
      </c>
      <c r="L1190" s="244">
        <v>10.1</v>
      </c>
      <c r="M1190" s="244">
        <v>8.66</v>
      </c>
      <c r="O1190" s="244">
        <v>439</v>
      </c>
      <c r="P1190" s="244">
        <v>14.8</v>
      </c>
      <c r="Q1190" s="248">
        <v>8.5</v>
      </c>
      <c r="R1190" s="248" t="s">
        <v>550</v>
      </c>
      <c r="S1190" s="248"/>
      <c r="T1190" s="248"/>
    </row>
    <row r="1191" spans="1:20" x14ac:dyDescent="0.25">
      <c r="A1191" s="109">
        <v>43609</v>
      </c>
      <c r="B1191" s="108">
        <v>1425</v>
      </c>
      <c r="C1191" s="121">
        <f t="shared" ref="C1191:C1222" si="93">A1191-DATE(YEAR(A1191),1,0)</f>
        <v>144</v>
      </c>
      <c r="E1191" s="110"/>
      <c r="F1191" s="105"/>
      <c r="G1191" s="67" t="s">
        <v>343</v>
      </c>
      <c r="H1191" s="71">
        <v>66.099999999999994</v>
      </c>
      <c r="I1191" s="71">
        <f>CONVERT(H1191,"F","C")</f>
        <v>18.944444444444439</v>
      </c>
      <c r="J1191" s="106">
        <v>80.2</v>
      </c>
      <c r="K1191" s="106">
        <f>CONVERT(J1191,"F","C")</f>
        <v>26.777777777777779</v>
      </c>
      <c r="L1191" s="71">
        <v>10.6</v>
      </c>
      <c r="M1191" s="72">
        <v>8.24</v>
      </c>
      <c r="O1191" s="231">
        <v>349</v>
      </c>
      <c r="P1191" s="108">
        <v>7.33</v>
      </c>
      <c r="Q1191" s="105"/>
      <c r="R1191" s="67" t="s">
        <v>1345</v>
      </c>
      <c r="S1191" s="108">
        <v>71</v>
      </c>
      <c r="T1191" s="67" t="s">
        <v>1327</v>
      </c>
    </row>
    <row r="1192" spans="1:20" x14ac:dyDescent="0.25">
      <c r="A1192" s="109">
        <v>43620</v>
      </c>
      <c r="B1192" s="108">
        <v>1238</v>
      </c>
      <c r="C1192" s="121">
        <f t="shared" si="93"/>
        <v>155</v>
      </c>
      <c r="E1192" s="110"/>
      <c r="F1192" s="105"/>
      <c r="G1192" s="67" t="s">
        <v>343</v>
      </c>
      <c r="H1192" s="71">
        <v>78</v>
      </c>
      <c r="I1192" s="71">
        <f>CONVERT(H1192,"F","C")</f>
        <v>25.555555555555554</v>
      </c>
      <c r="J1192" s="106">
        <v>97</v>
      </c>
      <c r="K1192" s="106">
        <f>CONVERT(J1192,"F","C")</f>
        <v>36.111111111111107</v>
      </c>
      <c r="L1192" s="71">
        <v>9.9</v>
      </c>
      <c r="M1192" s="72">
        <v>8.34</v>
      </c>
      <c r="O1192" s="231">
        <v>355</v>
      </c>
      <c r="P1192" s="108">
        <v>17.600000000000001</v>
      </c>
      <c r="Q1192" s="105"/>
      <c r="R1192" s="67" t="s">
        <v>1346</v>
      </c>
      <c r="S1192" s="108">
        <v>65</v>
      </c>
      <c r="T1192" s="67" t="s">
        <v>1328</v>
      </c>
    </row>
    <row r="1193" spans="1:20" x14ac:dyDescent="0.25">
      <c r="A1193" s="109">
        <v>43621</v>
      </c>
      <c r="B1193" s="108">
        <v>1241</v>
      </c>
      <c r="C1193" s="121">
        <f t="shared" si="93"/>
        <v>156</v>
      </c>
      <c r="E1193" s="70" t="s">
        <v>1347</v>
      </c>
      <c r="F1193" s="105">
        <v>1507</v>
      </c>
      <c r="G1193" s="67" t="s">
        <v>1348</v>
      </c>
      <c r="H1193" s="71">
        <v>78.099999999999994</v>
      </c>
      <c r="I1193" s="71">
        <f>CONVERT(H1193,"F","C")</f>
        <v>25.611111111111107</v>
      </c>
      <c r="J1193" s="106">
        <v>93.7</v>
      </c>
      <c r="K1193" s="106">
        <f>CONVERT(J1193,"F","C")</f>
        <v>34.277777777777779</v>
      </c>
      <c r="L1193" s="71">
        <v>9</v>
      </c>
      <c r="M1193" s="72">
        <v>8.18</v>
      </c>
      <c r="O1193" s="231">
        <v>322</v>
      </c>
      <c r="P1193" s="108">
        <v>11.6</v>
      </c>
      <c r="Q1193" s="105">
        <v>7.3</v>
      </c>
      <c r="R1193" s="67" t="s">
        <v>1346</v>
      </c>
      <c r="S1193" s="108">
        <v>64.8</v>
      </c>
      <c r="T1193" s="67" t="s">
        <v>1328</v>
      </c>
    </row>
    <row r="1194" spans="1:20" x14ac:dyDescent="0.25">
      <c r="A1194" s="109">
        <v>43623</v>
      </c>
      <c r="B1194" s="68">
        <v>1530</v>
      </c>
      <c r="C1194" s="121">
        <f t="shared" si="93"/>
        <v>158</v>
      </c>
      <c r="E1194" s="105"/>
      <c r="F1194" s="105"/>
      <c r="G1194" s="67" t="s">
        <v>343</v>
      </c>
      <c r="H1194" s="71">
        <v>80</v>
      </c>
      <c r="I1194" s="71">
        <f t="shared" ref="I1194:I1257" si="94">CONVERT(H1194,"F","C")</f>
        <v>26.666666666666664</v>
      </c>
      <c r="J1194" s="71">
        <v>90.4</v>
      </c>
      <c r="K1194" s="106">
        <f t="shared" ref="K1194:K1257" si="95">CONVERT(J1194,"F","C")</f>
        <v>32.44444444444445</v>
      </c>
      <c r="L1194" s="71">
        <v>9.3000000000000007</v>
      </c>
      <c r="M1194" s="72">
        <v>8.34</v>
      </c>
      <c r="O1194" s="231">
        <v>342</v>
      </c>
      <c r="P1194" s="68">
        <v>18.5</v>
      </c>
      <c r="Q1194" s="105"/>
      <c r="R1194" s="67" t="s">
        <v>1349</v>
      </c>
      <c r="S1194" s="68">
        <v>65.599999999999994</v>
      </c>
      <c r="T1194" s="67" t="s">
        <v>1326</v>
      </c>
    </row>
    <row r="1195" spans="1:20" x14ac:dyDescent="0.25">
      <c r="A1195" s="109">
        <v>43626</v>
      </c>
      <c r="B1195" s="68">
        <v>1107</v>
      </c>
      <c r="C1195" s="121">
        <f t="shared" si="93"/>
        <v>161</v>
      </c>
      <c r="E1195" s="105"/>
      <c r="F1195" s="105"/>
      <c r="G1195" s="67" t="s">
        <v>343</v>
      </c>
      <c r="H1195" s="71">
        <v>76.2</v>
      </c>
      <c r="I1195" s="71">
        <f t="shared" si="94"/>
        <v>24.555555555555557</v>
      </c>
      <c r="J1195" s="71">
        <v>96</v>
      </c>
      <c r="K1195" s="106">
        <f t="shared" si="95"/>
        <v>35.555555555555557</v>
      </c>
      <c r="L1195" s="71">
        <v>8.6</v>
      </c>
      <c r="M1195" s="72">
        <v>8.35</v>
      </c>
      <c r="O1195" s="231">
        <v>339</v>
      </c>
      <c r="P1195" s="68">
        <v>22.2</v>
      </c>
      <c r="Q1195" s="105"/>
      <c r="R1195" s="67" t="s">
        <v>1350</v>
      </c>
      <c r="S1195" s="68">
        <v>62.5</v>
      </c>
      <c r="T1195" s="67" t="s">
        <v>1330</v>
      </c>
    </row>
    <row r="1196" spans="1:20" x14ac:dyDescent="0.25">
      <c r="A1196" s="109">
        <v>43629</v>
      </c>
      <c r="B1196" s="68">
        <v>1211</v>
      </c>
      <c r="C1196" s="121">
        <f t="shared" si="93"/>
        <v>164</v>
      </c>
      <c r="E1196" s="105"/>
      <c r="F1196" s="105"/>
      <c r="G1196" s="67" t="s">
        <v>343</v>
      </c>
      <c r="H1196" s="71">
        <v>79.7</v>
      </c>
      <c r="I1196" s="71">
        <f t="shared" si="94"/>
        <v>26.5</v>
      </c>
      <c r="J1196" s="71">
        <v>103.1</v>
      </c>
      <c r="K1196" s="106">
        <f t="shared" si="95"/>
        <v>39.499999999999993</v>
      </c>
      <c r="L1196" s="71">
        <v>9.1999999999999993</v>
      </c>
      <c r="M1196" s="72">
        <v>8.32</v>
      </c>
      <c r="O1196" s="231">
        <v>347</v>
      </c>
      <c r="P1196" s="68">
        <v>24.6</v>
      </c>
      <c r="Q1196" s="105"/>
      <c r="R1196" s="67" t="s">
        <v>1351</v>
      </c>
      <c r="S1196" s="68">
        <v>61.4</v>
      </c>
      <c r="T1196" s="67" t="s">
        <v>1352</v>
      </c>
    </row>
    <row r="1197" spans="1:20" x14ac:dyDescent="0.25">
      <c r="A1197" s="109">
        <v>43632</v>
      </c>
      <c r="B1197" s="68">
        <v>953</v>
      </c>
      <c r="C1197" s="121">
        <f t="shared" si="93"/>
        <v>167</v>
      </c>
      <c r="E1197" s="105"/>
      <c r="F1197" s="105"/>
      <c r="G1197" s="67" t="s">
        <v>343</v>
      </c>
      <c r="H1197" s="71">
        <v>74.7</v>
      </c>
      <c r="I1197" s="71">
        <f t="shared" si="94"/>
        <v>23.722222222222225</v>
      </c>
      <c r="J1197" s="71">
        <v>89.2</v>
      </c>
      <c r="K1197" s="106">
        <f t="shared" si="95"/>
        <v>31.777777777777779</v>
      </c>
      <c r="L1197" s="71">
        <v>8.3000000000000007</v>
      </c>
      <c r="M1197" s="72">
        <v>8.27</v>
      </c>
      <c r="O1197" s="231">
        <v>340</v>
      </c>
      <c r="P1197" s="68">
        <v>20.2</v>
      </c>
      <c r="Q1197" s="105"/>
      <c r="R1197" s="67" t="s">
        <v>1353</v>
      </c>
      <c r="S1197" s="68">
        <v>61.4</v>
      </c>
      <c r="T1197" s="67" t="s">
        <v>1328</v>
      </c>
    </row>
    <row r="1198" spans="1:20" x14ac:dyDescent="0.25">
      <c r="A1198" s="109">
        <v>43633</v>
      </c>
      <c r="B1198" s="68">
        <v>1817</v>
      </c>
      <c r="C1198" s="121">
        <f t="shared" si="93"/>
        <v>168</v>
      </c>
      <c r="E1198" s="105"/>
      <c r="F1198" s="105"/>
      <c r="G1198" s="67" t="s">
        <v>343</v>
      </c>
      <c r="H1198" s="71">
        <v>78.8</v>
      </c>
      <c r="I1198" s="71">
        <f t="shared" si="94"/>
        <v>25.999999999999996</v>
      </c>
      <c r="J1198" s="71">
        <v>87.6</v>
      </c>
      <c r="K1198" s="106">
        <f t="shared" si="95"/>
        <v>30.888888888888886</v>
      </c>
      <c r="L1198" s="71">
        <v>8.3000000000000007</v>
      </c>
      <c r="M1198" s="72">
        <v>8.2799999999999994</v>
      </c>
      <c r="O1198" s="231">
        <v>338</v>
      </c>
      <c r="P1198" s="68">
        <v>19.5</v>
      </c>
      <c r="Q1198" s="105"/>
      <c r="R1198" s="67" t="s">
        <v>1354</v>
      </c>
      <c r="S1198" s="68">
        <v>59</v>
      </c>
      <c r="T1198" s="67" t="s">
        <v>1355</v>
      </c>
    </row>
    <row r="1199" spans="1:20" x14ac:dyDescent="0.25">
      <c r="A1199" s="109">
        <v>43634</v>
      </c>
      <c r="B1199" s="68">
        <v>1146</v>
      </c>
      <c r="C1199" s="121">
        <f t="shared" si="93"/>
        <v>169</v>
      </c>
      <c r="E1199" s="105"/>
      <c r="F1199" s="105"/>
      <c r="G1199" s="67" t="s">
        <v>343</v>
      </c>
      <c r="H1199" s="71">
        <v>77.900000000000006</v>
      </c>
      <c r="I1199" s="71">
        <f t="shared" si="94"/>
        <v>25.500000000000004</v>
      </c>
      <c r="J1199" s="71">
        <v>95</v>
      </c>
      <c r="K1199" s="106">
        <f t="shared" si="95"/>
        <v>35</v>
      </c>
      <c r="L1199" s="71">
        <v>10.199999999999999</v>
      </c>
      <c r="M1199" s="72">
        <v>7.77</v>
      </c>
      <c r="O1199" s="231">
        <v>336</v>
      </c>
      <c r="P1199" s="68">
        <v>21</v>
      </c>
      <c r="Q1199" s="105"/>
      <c r="R1199" s="67" t="s">
        <v>692</v>
      </c>
      <c r="S1199" s="68">
        <v>60.6</v>
      </c>
      <c r="T1199" s="67" t="s">
        <v>1356</v>
      </c>
    </row>
    <row r="1200" spans="1:20" x14ac:dyDescent="0.25">
      <c r="A1200" s="109">
        <v>43635</v>
      </c>
      <c r="B1200" s="68">
        <v>1345</v>
      </c>
      <c r="C1200" s="121">
        <f t="shared" si="93"/>
        <v>170</v>
      </c>
      <c r="E1200" s="105"/>
      <c r="F1200" s="105"/>
      <c r="G1200" s="67" t="s">
        <v>343</v>
      </c>
      <c r="H1200" s="71">
        <v>80.099999999999994</v>
      </c>
      <c r="I1200" s="71">
        <f t="shared" si="94"/>
        <v>26.722222222222218</v>
      </c>
      <c r="J1200" s="71">
        <v>98.8</v>
      </c>
      <c r="K1200" s="106">
        <f t="shared" si="95"/>
        <v>37.111111111111107</v>
      </c>
      <c r="L1200" s="71">
        <v>10.1</v>
      </c>
      <c r="M1200" s="72">
        <v>7.86</v>
      </c>
      <c r="O1200" s="231">
        <v>333</v>
      </c>
      <c r="P1200" s="68">
        <v>22.7</v>
      </c>
      <c r="Q1200" s="105"/>
      <c r="R1200" s="67" t="s">
        <v>209</v>
      </c>
      <c r="S1200" s="68">
        <v>59.8</v>
      </c>
      <c r="T1200" s="67" t="s">
        <v>1357</v>
      </c>
    </row>
    <row r="1201" spans="1:20" x14ac:dyDescent="0.25">
      <c r="A1201" s="69">
        <v>43636</v>
      </c>
      <c r="B1201" s="68">
        <v>1016</v>
      </c>
      <c r="C1201" s="121">
        <f t="shared" si="93"/>
        <v>171</v>
      </c>
      <c r="E1201" s="67"/>
      <c r="F1201" s="67"/>
      <c r="G1201" s="67" t="s">
        <v>343</v>
      </c>
      <c r="H1201" s="71">
        <v>74.8</v>
      </c>
      <c r="I1201" s="72">
        <f t="shared" si="94"/>
        <v>23.777777777777775</v>
      </c>
      <c r="J1201" s="68">
        <v>91.9</v>
      </c>
      <c r="K1201" s="71">
        <f t="shared" si="95"/>
        <v>33.277777777777779</v>
      </c>
      <c r="L1201" s="68">
        <v>8</v>
      </c>
      <c r="M1201" s="68">
        <v>7.76</v>
      </c>
      <c r="O1201" s="68">
        <v>339</v>
      </c>
      <c r="P1201" s="68">
        <v>17.899999999999999</v>
      </c>
      <c r="Q1201" s="67"/>
      <c r="R1201" s="67" t="s">
        <v>1358</v>
      </c>
      <c r="S1201" s="68">
        <v>60.6</v>
      </c>
      <c r="T1201" s="67" t="s">
        <v>1330</v>
      </c>
    </row>
    <row r="1202" spans="1:20" x14ac:dyDescent="0.25">
      <c r="A1202" s="109">
        <v>43640</v>
      </c>
      <c r="B1202" s="108">
        <v>1423</v>
      </c>
      <c r="C1202" s="121">
        <f t="shared" si="93"/>
        <v>175</v>
      </c>
      <c r="E1202" s="110"/>
      <c r="F1202" s="105"/>
      <c r="G1202" s="67" t="s">
        <v>343</v>
      </c>
      <c r="H1202" s="71">
        <v>77.099999999999994</v>
      </c>
      <c r="I1202" s="71">
        <f t="shared" si="94"/>
        <v>25.05555555555555</v>
      </c>
      <c r="J1202" s="106">
        <v>95.6</v>
      </c>
      <c r="K1202" s="106">
        <f t="shared" si="95"/>
        <v>35.333333333333329</v>
      </c>
      <c r="L1202" s="71">
        <v>8.6</v>
      </c>
      <c r="M1202" s="72">
        <v>7.27</v>
      </c>
      <c r="O1202" s="231">
        <v>336</v>
      </c>
      <c r="P1202" s="108">
        <v>20.100000000000001</v>
      </c>
      <c r="Q1202" s="105"/>
      <c r="R1202" s="67" t="s">
        <v>155</v>
      </c>
      <c r="S1202" s="108">
        <v>59</v>
      </c>
      <c r="T1202" s="67" t="s">
        <v>1359</v>
      </c>
    </row>
    <row r="1203" spans="1:20" x14ac:dyDescent="0.25">
      <c r="A1203" s="109">
        <v>43641</v>
      </c>
      <c r="B1203" s="108">
        <v>903</v>
      </c>
      <c r="C1203" s="121">
        <f t="shared" si="93"/>
        <v>176</v>
      </c>
      <c r="E1203" s="70" t="s">
        <v>1360</v>
      </c>
      <c r="F1203" s="105">
        <v>917</v>
      </c>
      <c r="G1203" s="67" t="s">
        <v>343</v>
      </c>
      <c r="H1203" s="71">
        <v>71.8</v>
      </c>
      <c r="I1203" s="71">
        <f t="shared" si="94"/>
        <v>22.111111111111111</v>
      </c>
      <c r="J1203" s="106">
        <v>82.8</v>
      </c>
      <c r="K1203" s="106">
        <f t="shared" si="95"/>
        <v>28.222222222222221</v>
      </c>
      <c r="L1203" s="71">
        <v>8.1</v>
      </c>
      <c r="M1203" s="72">
        <v>7.5</v>
      </c>
      <c r="O1203" s="231">
        <v>337</v>
      </c>
      <c r="P1203" s="108">
        <v>18.2</v>
      </c>
      <c r="Q1203" s="105">
        <v>8.6</v>
      </c>
      <c r="R1203" s="67" t="s">
        <v>144</v>
      </c>
      <c r="S1203" s="108">
        <v>59.8</v>
      </c>
      <c r="T1203" s="67" t="s">
        <v>1355</v>
      </c>
    </row>
    <row r="1204" spans="1:20" x14ac:dyDescent="0.25">
      <c r="A1204" s="109">
        <v>43642</v>
      </c>
      <c r="B1204" s="108">
        <v>1302</v>
      </c>
      <c r="C1204" s="121">
        <f t="shared" si="93"/>
        <v>177</v>
      </c>
      <c r="E1204" s="110"/>
      <c r="F1204" s="105"/>
      <c r="G1204" s="67" t="s">
        <v>343</v>
      </c>
      <c r="H1204" s="71">
        <v>76.599999999999994</v>
      </c>
      <c r="I1204" s="71">
        <f t="shared" si="94"/>
        <v>24.777777777777775</v>
      </c>
      <c r="J1204" s="106">
        <v>93.5</v>
      </c>
      <c r="K1204" s="106">
        <f t="shared" si="95"/>
        <v>34.166666666666664</v>
      </c>
      <c r="L1204" s="71">
        <v>8.9</v>
      </c>
      <c r="M1204" s="72">
        <v>7.62</v>
      </c>
      <c r="O1204" s="231">
        <v>332</v>
      </c>
      <c r="P1204" s="108">
        <v>21.6</v>
      </c>
      <c r="Q1204" s="105"/>
      <c r="R1204" s="67" t="s">
        <v>1361</v>
      </c>
      <c r="S1204" s="108">
        <v>59</v>
      </c>
      <c r="T1204" s="67" t="s">
        <v>1362</v>
      </c>
    </row>
    <row r="1205" spans="1:20" x14ac:dyDescent="0.25">
      <c r="A1205" s="109">
        <v>43643</v>
      </c>
      <c r="B1205" s="108">
        <v>1321</v>
      </c>
      <c r="C1205" s="121">
        <f t="shared" si="93"/>
        <v>178</v>
      </c>
      <c r="E1205" s="110"/>
      <c r="F1205" s="105"/>
      <c r="G1205" s="67" t="s">
        <v>343</v>
      </c>
      <c r="H1205" s="71">
        <v>78.5</v>
      </c>
      <c r="I1205" s="71">
        <f t="shared" si="94"/>
        <v>25.833333333333332</v>
      </c>
      <c r="J1205" s="106">
        <v>98.4</v>
      </c>
      <c r="K1205" s="106">
        <f t="shared" si="95"/>
        <v>36.888888888888893</v>
      </c>
      <c r="L1205" s="71">
        <v>10.199999999999999</v>
      </c>
      <c r="M1205" s="72">
        <v>7.64</v>
      </c>
      <c r="O1205" s="231">
        <v>333</v>
      </c>
      <c r="P1205" s="108">
        <v>18.3</v>
      </c>
      <c r="Q1205" s="105"/>
      <c r="R1205" s="67" t="s">
        <v>213</v>
      </c>
      <c r="S1205" s="108">
        <v>59</v>
      </c>
      <c r="T1205" s="67" t="s">
        <v>1362</v>
      </c>
    </row>
    <row r="1206" spans="1:20" x14ac:dyDescent="0.25">
      <c r="A1206" s="109">
        <v>43644</v>
      </c>
      <c r="B1206" s="108">
        <v>1142</v>
      </c>
      <c r="C1206" s="121">
        <f t="shared" si="93"/>
        <v>179</v>
      </c>
      <c r="E1206" s="110"/>
      <c r="F1206" s="105"/>
      <c r="G1206" s="67" t="s">
        <v>343</v>
      </c>
      <c r="H1206" s="71">
        <v>77.5</v>
      </c>
      <c r="I1206" s="71">
        <f t="shared" si="94"/>
        <v>25.277777777777779</v>
      </c>
      <c r="J1206" s="106">
        <v>101.2</v>
      </c>
      <c r="K1206" s="106">
        <f t="shared" si="95"/>
        <v>38.444444444444443</v>
      </c>
      <c r="L1206" s="71">
        <v>9.3000000000000007</v>
      </c>
      <c r="M1206" s="72">
        <v>7.62</v>
      </c>
      <c r="O1206" s="231">
        <v>332</v>
      </c>
      <c r="P1206" s="108">
        <v>17.899999999999999</v>
      </c>
      <c r="Q1206" s="105"/>
      <c r="R1206" s="67" t="s">
        <v>316</v>
      </c>
      <c r="S1206" s="108">
        <v>58</v>
      </c>
      <c r="T1206" s="67" t="s">
        <v>1363</v>
      </c>
    </row>
    <row r="1207" spans="1:20" x14ac:dyDescent="0.25">
      <c r="A1207" s="109">
        <v>43645</v>
      </c>
      <c r="B1207" s="68">
        <v>1545</v>
      </c>
      <c r="C1207" s="121">
        <f t="shared" si="93"/>
        <v>180</v>
      </c>
      <c r="E1207" s="105"/>
      <c r="F1207" s="105"/>
      <c r="G1207" s="67" t="s">
        <v>343</v>
      </c>
      <c r="H1207" s="71">
        <v>84.1</v>
      </c>
      <c r="I1207" s="71">
        <f t="shared" si="94"/>
        <v>28.944444444444439</v>
      </c>
      <c r="J1207" s="71">
        <v>105</v>
      </c>
      <c r="K1207" s="106">
        <f t="shared" si="95"/>
        <v>40.555555555555557</v>
      </c>
      <c r="L1207" s="71">
        <v>10.199999999999999</v>
      </c>
      <c r="M1207" s="72">
        <v>7.67</v>
      </c>
      <c r="O1207" s="231">
        <v>329</v>
      </c>
      <c r="P1207" s="68">
        <v>17.3</v>
      </c>
      <c r="Q1207" s="105"/>
      <c r="R1207" s="67" t="s">
        <v>1364</v>
      </c>
      <c r="S1207" s="68">
        <v>57.4</v>
      </c>
      <c r="T1207" s="67" t="s">
        <v>1365</v>
      </c>
    </row>
    <row r="1208" spans="1:20" x14ac:dyDescent="0.25">
      <c r="A1208" s="109">
        <v>43646</v>
      </c>
      <c r="B1208" s="68">
        <v>1158</v>
      </c>
      <c r="C1208" s="121">
        <f t="shared" si="93"/>
        <v>181</v>
      </c>
      <c r="E1208" s="105"/>
      <c r="F1208" s="105"/>
      <c r="G1208" s="67" t="s">
        <v>343</v>
      </c>
      <c r="H1208" s="71">
        <v>79.400000000000006</v>
      </c>
      <c r="I1208" s="71">
        <f t="shared" si="94"/>
        <v>26.333333333333336</v>
      </c>
      <c r="J1208" s="71">
        <v>94.7</v>
      </c>
      <c r="K1208" s="106">
        <f t="shared" si="95"/>
        <v>34.833333333333336</v>
      </c>
      <c r="L1208" s="71">
        <v>9.1</v>
      </c>
      <c r="M1208" s="72">
        <v>7.7</v>
      </c>
      <c r="O1208" s="231">
        <v>334</v>
      </c>
      <c r="P1208" s="68">
        <v>15.1</v>
      </c>
      <c r="Q1208" s="105"/>
      <c r="R1208" s="67" t="s">
        <v>1366</v>
      </c>
      <c r="S1208" s="68">
        <v>59</v>
      </c>
      <c r="T1208" s="67" t="s">
        <v>1367</v>
      </c>
    </row>
    <row r="1209" spans="1:20" x14ac:dyDescent="0.25">
      <c r="A1209" s="109">
        <v>43647</v>
      </c>
      <c r="B1209" s="68">
        <v>1203</v>
      </c>
      <c r="C1209" s="121">
        <f t="shared" si="93"/>
        <v>182</v>
      </c>
      <c r="E1209" s="105"/>
      <c r="F1209" s="105"/>
      <c r="G1209" s="67" t="s">
        <v>343</v>
      </c>
      <c r="H1209" s="71">
        <v>81.400000000000006</v>
      </c>
      <c r="I1209" s="71">
        <f t="shared" si="94"/>
        <v>27.444444444444446</v>
      </c>
      <c r="J1209" s="71">
        <v>99.3</v>
      </c>
      <c r="K1209" s="106">
        <f t="shared" si="95"/>
        <v>37.388888888888886</v>
      </c>
      <c r="L1209" s="71">
        <v>7.6</v>
      </c>
      <c r="M1209" s="72">
        <v>7.72</v>
      </c>
      <c r="O1209" s="231">
        <v>335</v>
      </c>
      <c r="P1209" s="68">
        <v>15.8</v>
      </c>
      <c r="Q1209" s="105"/>
      <c r="R1209" s="67" t="s">
        <v>1368</v>
      </c>
      <c r="S1209" s="68">
        <v>58.2</v>
      </c>
      <c r="T1209" s="67" t="s">
        <v>1369</v>
      </c>
    </row>
    <row r="1210" spans="1:20" x14ac:dyDescent="0.25">
      <c r="A1210" s="109">
        <v>43648</v>
      </c>
      <c r="B1210" s="68">
        <v>1420</v>
      </c>
      <c r="C1210" s="121">
        <f t="shared" si="93"/>
        <v>183</v>
      </c>
      <c r="E1210" s="105"/>
      <c r="F1210" s="105"/>
      <c r="G1210" s="67" t="s">
        <v>343</v>
      </c>
      <c r="H1210" s="71">
        <v>81.7</v>
      </c>
      <c r="I1210" s="71">
        <f t="shared" si="94"/>
        <v>27.611111111111111</v>
      </c>
      <c r="J1210" s="71">
        <v>97.6</v>
      </c>
      <c r="K1210" s="106">
        <f t="shared" si="95"/>
        <v>36.444444444444443</v>
      </c>
      <c r="L1210" s="71">
        <v>10.199999999999999</v>
      </c>
      <c r="M1210" s="72">
        <v>7.57</v>
      </c>
      <c r="O1210" s="231">
        <v>329</v>
      </c>
      <c r="P1210" s="68">
        <v>18.2</v>
      </c>
      <c r="Q1210" s="105"/>
      <c r="R1210" s="67" t="s">
        <v>1370</v>
      </c>
      <c r="S1210" s="68">
        <v>57.2</v>
      </c>
      <c r="T1210" s="67" t="s">
        <v>1371</v>
      </c>
    </row>
    <row r="1211" spans="1:20" x14ac:dyDescent="0.25">
      <c r="A1211" s="109">
        <v>43649</v>
      </c>
      <c r="B1211" s="68">
        <v>1357</v>
      </c>
      <c r="C1211" s="121">
        <f t="shared" si="93"/>
        <v>184</v>
      </c>
      <c r="E1211" s="67" t="s">
        <v>1372</v>
      </c>
      <c r="F1211" s="105">
        <v>1411</v>
      </c>
      <c r="G1211" s="67" t="s">
        <v>343</v>
      </c>
      <c r="H1211" s="71">
        <v>81</v>
      </c>
      <c r="I1211" s="71">
        <f t="shared" si="94"/>
        <v>27.222222222222221</v>
      </c>
      <c r="J1211" s="71">
        <v>97</v>
      </c>
      <c r="K1211" s="106">
        <f t="shared" si="95"/>
        <v>36.111111111111107</v>
      </c>
      <c r="L1211" s="71">
        <v>9.9</v>
      </c>
      <c r="M1211" s="72">
        <v>7.68</v>
      </c>
      <c r="O1211" s="231">
        <v>326</v>
      </c>
      <c r="P1211" s="68">
        <v>19</v>
      </c>
      <c r="Q1211" s="105">
        <v>4.0999999999999996</v>
      </c>
      <c r="R1211" s="67" t="s">
        <v>1373</v>
      </c>
      <c r="S1211" s="68">
        <v>57.4</v>
      </c>
      <c r="T1211" s="67" t="s">
        <v>1321</v>
      </c>
    </row>
    <row r="1212" spans="1:20" x14ac:dyDescent="0.25">
      <c r="A1212" s="109">
        <v>43650</v>
      </c>
      <c r="B1212" s="68">
        <v>1220</v>
      </c>
      <c r="C1212" s="121">
        <f t="shared" si="93"/>
        <v>185</v>
      </c>
      <c r="E1212" s="67" t="s">
        <v>1374</v>
      </c>
      <c r="F1212" s="105">
        <v>1302</v>
      </c>
      <c r="G1212" s="67" t="s">
        <v>343</v>
      </c>
      <c r="H1212" s="71">
        <v>80.400000000000006</v>
      </c>
      <c r="I1212" s="71">
        <f t="shared" si="94"/>
        <v>26.888888888888893</v>
      </c>
      <c r="J1212" s="71">
        <v>98.1</v>
      </c>
      <c r="K1212" s="106">
        <f t="shared" si="95"/>
        <v>36.722222222222221</v>
      </c>
      <c r="L1212" s="71">
        <v>8.1999999999999993</v>
      </c>
      <c r="M1212" s="72">
        <v>7.69</v>
      </c>
      <c r="O1212" s="231">
        <v>328</v>
      </c>
      <c r="P1212" s="68">
        <v>13.8</v>
      </c>
      <c r="Q1212" s="105">
        <v>4.0999999999999996</v>
      </c>
      <c r="R1212" s="67" t="s">
        <v>1373</v>
      </c>
      <c r="S1212" s="68">
        <v>58.2</v>
      </c>
      <c r="T1212" s="67" t="s">
        <v>1375</v>
      </c>
    </row>
    <row r="1213" spans="1:20" x14ac:dyDescent="0.25">
      <c r="A1213" s="109">
        <v>43650</v>
      </c>
      <c r="B1213" s="68">
        <v>1700</v>
      </c>
      <c r="C1213" s="121">
        <f t="shared" si="93"/>
        <v>185</v>
      </c>
      <c r="E1213" s="67" t="s">
        <v>1376</v>
      </c>
      <c r="F1213" s="105">
        <v>1710</v>
      </c>
      <c r="G1213" s="67" t="s">
        <v>343</v>
      </c>
      <c r="H1213" s="71">
        <v>81</v>
      </c>
      <c r="I1213" s="71">
        <f t="shared" si="94"/>
        <v>27.222222222222221</v>
      </c>
      <c r="J1213" s="71">
        <v>91.1</v>
      </c>
      <c r="K1213" s="106">
        <f t="shared" si="95"/>
        <v>32.833333333333329</v>
      </c>
      <c r="L1213" s="71">
        <v>9.8000000000000007</v>
      </c>
      <c r="M1213" s="72">
        <v>7.63</v>
      </c>
      <c r="O1213" s="231">
        <v>325</v>
      </c>
      <c r="P1213" s="68">
        <v>16.3</v>
      </c>
      <c r="Q1213" s="105">
        <v>24.5</v>
      </c>
      <c r="R1213" s="67" t="s">
        <v>89</v>
      </c>
      <c r="S1213" s="68">
        <v>55.9</v>
      </c>
      <c r="T1213" s="67" t="s">
        <v>1377</v>
      </c>
    </row>
    <row r="1214" spans="1:20" x14ac:dyDescent="0.25">
      <c r="A1214" s="109">
        <v>43651</v>
      </c>
      <c r="B1214" s="68">
        <v>641</v>
      </c>
      <c r="C1214" s="121">
        <f t="shared" si="93"/>
        <v>186</v>
      </c>
      <c r="E1214" s="67" t="s">
        <v>1378</v>
      </c>
      <c r="F1214" s="67">
        <v>653</v>
      </c>
      <c r="G1214" s="67" t="s">
        <v>343</v>
      </c>
      <c r="H1214" s="71">
        <v>71.2</v>
      </c>
      <c r="I1214" s="71">
        <f t="shared" si="94"/>
        <v>21.777777777777779</v>
      </c>
      <c r="J1214" s="71">
        <v>69.900000000000006</v>
      </c>
      <c r="K1214" s="106">
        <f t="shared" si="95"/>
        <v>21.055555555555557</v>
      </c>
      <c r="L1214" s="71">
        <v>8.9</v>
      </c>
      <c r="M1214" s="72">
        <v>7.61</v>
      </c>
      <c r="O1214" s="231">
        <v>330</v>
      </c>
      <c r="P1214" s="68">
        <v>16.5</v>
      </c>
      <c r="Q1214" s="67">
        <v>14.5</v>
      </c>
      <c r="R1214" s="67" t="s">
        <v>69</v>
      </c>
      <c r="S1214" s="68">
        <v>57.4</v>
      </c>
      <c r="T1214" s="67" t="s">
        <v>1379</v>
      </c>
    </row>
    <row r="1215" spans="1:20" x14ac:dyDescent="0.25">
      <c r="A1215" s="69">
        <v>43651</v>
      </c>
      <c r="B1215" s="68">
        <v>1450</v>
      </c>
      <c r="C1215" s="121">
        <f t="shared" si="93"/>
        <v>186</v>
      </c>
      <c r="E1215" s="67" t="s">
        <v>1380</v>
      </c>
      <c r="F1215" s="67">
        <v>1503</v>
      </c>
      <c r="G1215" s="67" t="s">
        <v>343</v>
      </c>
      <c r="H1215" s="71">
        <v>81.099999999999994</v>
      </c>
      <c r="I1215" s="72">
        <f t="shared" si="94"/>
        <v>27.277777777777775</v>
      </c>
      <c r="J1215" s="68">
        <v>96.6</v>
      </c>
      <c r="K1215" s="71">
        <f t="shared" si="95"/>
        <v>35.888888888888886</v>
      </c>
      <c r="L1215" s="68">
        <v>9.6</v>
      </c>
      <c r="M1215" s="68">
        <v>7.65</v>
      </c>
      <c r="O1215" s="68">
        <v>326</v>
      </c>
      <c r="P1215" s="68">
        <v>16.7</v>
      </c>
      <c r="Q1215" s="9">
        <v>8.4</v>
      </c>
      <c r="R1215" s="67" t="s">
        <v>1381</v>
      </c>
      <c r="S1215" s="68">
        <v>57.4</v>
      </c>
      <c r="T1215" s="67" t="s">
        <v>1382</v>
      </c>
    </row>
    <row r="1216" spans="1:20" x14ac:dyDescent="0.25">
      <c r="A1216" s="109">
        <v>43652</v>
      </c>
      <c r="B1216" s="68">
        <v>741</v>
      </c>
      <c r="C1216" s="121">
        <f t="shared" si="93"/>
        <v>187</v>
      </c>
      <c r="E1216" s="67" t="s">
        <v>1383</v>
      </c>
      <c r="F1216" s="67">
        <v>802</v>
      </c>
      <c r="G1216" s="67" t="s">
        <v>343</v>
      </c>
      <c r="H1216" s="71">
        <v>70.8</v>
      </c>
      <c r="I1216" s="71">
        <f t="shared" si="94"/>
        <v>21.555555555555554</v>
      </c>
      <c r="J1216" s="71">
        <v>79</v>
      </c>
      <c r="K1216" s="106">
        <f t="shared" si="95"/>
        <v>26.111111111111111</v>
      </c>
      <c r="L1216" s="71">
        <v>9</v>
      </c>
      <c r="M1216" s="72">
        <v>7.65</v>
      </c>
      <c r="O1216" s="231">
        <v>329</v>
      </c>
      <c r="P1216" s="68">
        <v>15.7</v>
      </c>
      <c r="Q1216" s="67" t="s">
        <v>1384</v>
      </c>
      <c r="R1216" s="67" t="s">
        <v>110</v>
      </c>
      <c r="S1216" s="68">
        <v>57.4</v>
      </c>
      <c r="T1216" s="67" t="s">
        <v>1385</v>
      </c>
    </row>
    <row r="1217" spans="1:20" x14ac:dyDescent="0.25">
      <c r="A1217" s="109">
        <v>43652</v>
      </c>
      <c r="B1217" s="108">
        <v>1643</v>
      </c>
      <c r="C1217" s="121">
        <f t="shared" si="93"/>
        <v>187</v>
      </c>
      <c r="E1217" s="70" t="s">
        <v>1386</v>
      </c>
      <c r="F1217" s="67">
        <v>1555</v>
      </c>
      <c r="G1217" s="67" t="s">
        <v>343</v>
      </c>
      <c r="H1217" s="71">
        <v>81.599999999999994</v>
      </c>
      <c r="I1217" s="71">
        <f t="shared" si="94"/>
        <v>27.55555555555555</v>
      </c>
      <c r="J1217" s="106">
        <v>98.1</v>
      </c>
      <c r="K1217" s="106">
        <f t="shared" si="95"/>
        <v>36.722222222222221</v>
      </c>
      <c r="L1217" s="71">
        <v>8.5</v>
      </c>
      <c r="M1217" s="72">
        <v>7.79</v>
      </c>
      <c r="O1217" s="231">
        <v>325</v>
      </c>
      <c r="P1217" s="108">
        <v>20.2</v>
      </c>
      <c r="Q1217" s="67">
        <v>12.4</v>
      </c>
      <c r="R1217" s="67" t="s">
        <v>209</v>
      </c>
      <c r="S1217" s="108">
        <v>56.7</v>
      </c>
      <c r="T1217" s="67" t="s">
        <v>1387</v>
      </c>
    </row>
    <row r="1218" spans="1:20" x14ac:dyDescent="0.25">
      <c r="A1218" s="109">
        <v>43653</v>
      </c>
      <c r="B1218" s="108">
        <v>1510</v>
      </c>
      <c r="C1218" s="121">
        <f t="shared" si="93"/>
        <v>188</v>
      </c>
      <c r="E1218" s="70" t="s">
        <v>1388</v>
      </c>
      <c r="F1218" s="67">
        <v>1518</v>
      </c>
      <c r="G1218" s="67" t="s">
        <v>343</v>
      </c>
      <c r="H1218" s="71">
        <v>80.599999999999994</v>
      </c>
      <c r="I1218" s="71">
        <f t="shared" si="94"/>
        <v>26.999999999999996</v>
      </c>
      <c r="J1218" s="106">
        <v>95.3</v>
      </c>
      <c r="K1218" s="106">
        <f t="shared" si="95"/>
        <v>35.166666666666664</v>
      </c>
      <c r="L1218" s="71">
        <v>8.8000000000000007</v>
      </c>
      <c r="M1218" s="72">
        <v>7.75</v>
      </c>
      <c r="O1218" s="231">
        <v>327</v>
      </c>
      <c r="P1218" s="108">
        <v>22.4</v>
      </c>
      <c r="Q1218" s="67">
        <v>10.9</v>
      </c>
      <c r="R1218" s="67" t="s">
        <v>1366</v>
      </c>
      <c r="S1218" s="108">
        <v>56.7</v>
      </c>
      <c r="T1218" s="67" t="s">
        <v>1389</v>
      </c>
    </row>
    <row r="1219" spans="1:20" x14ac:dyDescent="0.25">
      <c r="A1219" s="109">
        <v>43654</v>
      </c>
      <c r="B1219" s="108">
        <v>1123</v>
      </c>
      <c r="C1219" s="121">
        <f t="shared" si="93"/>
        <v>189</v>
      </c>
      <c r="E1219" s="70" t="s">
        <v>1390</v>
      </c>
      <c r="F1219" s="67">
        <v>1137</v>
      </c>
      <c r="G1219" s="67" t="s">
        <v>343</v>
      </c>
      <c r="H1219" s="71">
        <v>77.5</v>
      </c>
      <c r="I1219" s="71">
        <f t="shared" si="94"/>
        <v>25.277777777777779</v>
      </c>
      <c r="J1219" s="106">
        <v>96.3</v>
      </c>
      <c r="K1219" s="106">
        <f t="shared" si="95"/>
        <v>35.722222222222221</v>
      </c>
      <c r="L1219" s="71">
        <v>10</v>
      </c>
      <c r="M1219" s="72">
        <v>7.68</v>
      </c>
      <c r="O1219" s="231">
        <v>327</v>
      </c>
      <c r="P1219" s="108">
        <v>15.1</v>
      </c>
      <c r="Q1219" s="67">
        <v>3.1</v>
      </c>
      <c r="R1219" s="67" t="s">
        <v>1381</v>
      </c>
      <c r="S1219" s="108">
        <v>57.4</v>
      </c>
      <c r="T1219" s="67" t="s">
        <v>1391</v>
      </c>
    </row>
    <row r="1220" spans="1:20" x14ac:dyDescent="0.25">
      <c r="A1220" s="109">
        <v>43655</v>
      </c>
      <c r="B1220" s="108">
        <v>1401</v>
      </c>
      <c r="C1220" s="121">
        <f t="shared" si="93"/>
        <v>190</v>
      </c>
      <c r="E1220" s="110"/>
      <c r="F1220" s="105"/>
      <c r="G1220" s="67" t="s">
        <v>343</v>
      </c>
      <c r="H1220" s="71">
        <v>79.099999999999994</v>
      </c>
      <c r="I1220" s="71">
        <f t="shared" si="94"/>
        <v>26.166666666666664</v>
      </c>
      <c r="J1220" s="106">
        <v>100</v>
      </c>
      <c r="K1220" s="106">
        <f t="shared" si="95"/>
        <v>37.777777777777779</v>
      </c>
      <c r="L1220" s="71">
        <v>8.1</v>
      </c>
      <c r="M1220" s="72">
        <v>7.66</v>
      </c>
      <c r="O1220" s="231">
        <v>327</v>
      </c>
      <c r="P1220" s="108">
        <v>19.2</v>
      </c>
      <c r="Q1220" s="105"/>
      <c r="R1220" s="67" t="s">
        <v>155</v>
      </c>
      <c r="S1220" s="108">
        <v>57.4</v>
      </c>
      <c r="T1220" s="67" t="s">
        <v>1392</v>
      </c>
    </row>
    <row r="1221" spans="1:20" x14ac:dyDescent="0.25">
      <c r="A1221" s="109">
        <v>43656</v>
      </c>
      <c r="B1221" s="108">
        <v>1345</v>
      </c>
      <c r="C1221" s="121">
        <f t="shared" si="93"/>
        <v>191</v>
      </c>
      <c r="E1221" s="110"/>
      <c r="F1221" s="105"/>
      <c r="G1221" s="67" t="s">
        <v>343</v>
      </c>
      <c r="H1221" s="71">
        <v>82.5</v>
      </c>
      <c r="I1221" s="71">
        <f t="shared" si="94"/>
        <v>28.055555555555554</v>
      </c>
      <c r="J1221" s="106">
        <v>103.6</v>
      </c>
      <c r="K1221" s="106">
        <f t="shared" si="95"/>
        <v>39.777777777777771</v>
      </c>
      <c r="L1221" s="71">
        <v>8.3000000000000007</v>
      </c>
      <c r="M1221" s="72">
        <v>7.71</v>
      </c>
      <c r="O1221" s="231">
        <v>324</v>
      </c>
      <c r="P1221" s="108">
        <v>20.2</v>
      </c>
      <c r="Q1221" s="105"/>
      <c r="R1221" s="67" t="s">
        <v>231</v>
      </c>
      <c r="S1221" s="108">
        <v>57.4</v>
      </c>
      <c r="T1221" s="67" t="s">
        <v>1393</v>
      </c>
    </row>
    <row r="1222" spans="1:20" x14ac:dyDescent="0.25">
      <c r="A1222" s="109">
        <v>43658</v>
      </c>
      <c r="B1222" s="108">
        <v>803</v>
      </c>
      <c r="C1222" s="121">
        <f t="shared" si="93"/>
        <v>193</v>
      </c>
      <c r="E1222" s="110"/>
      <c r="F1222" s="105"/>
      <c r="G1222" s="67" t="s">
        <v>343</v>
      </c>
      <c r="H1222" s="71">
        <v>76</v>
      </c>
      <c r="I1222" s="71">
        <f t="shared" si="94"/>
        <v>24.444444444444443</v>
      </c>
      <c r="J1222" s="106">
        <v>83.3</v>
      </c>
      <c r="K1222" s="106">
        <f t="shared" si="95"/>
        <v>28.499999999999996</v>
      </c>
      <c r="L1222" s="71">
        <v>9.3000000000000007</v>
      </c>
      <c r="M1222" s="72">
        <v>7.67</v>
      </c>
      <c r="O1222" s="231">
        <v>330</v>
      </c>
      <c r="P1222" s="108">
        <v>21.2</v>
      </c>
      <c r="Q1222" s="105"/>
      <c r="R1222" s="67" t="s">
        <v>1394</v>
      </c>
      <c r="S1222" s="108">
        <v>57.4</v>
      </c>
      <c r="T1222" s="67" t="s">
        <v>1395</v>
      </c>
    </row>
    <row r="1223" spans="1:20" x14ac:dyDescent="0.25">
      <c r="A1223" s="109">
        <v>43662</v>
      </c>
      <c r="B1223" s="108">
        <v>1316</v>
      </c>
      <c r="C1223" s="121">
        <f t="shared" ref="C1223:C1254" si="96">A1223-DATE(YEAR(A1223),1,0)</f>
        <v>197</v>
      </c>
      <c r="E1223" s="110"/>
      <c r="F1223" s="105"/>
      <c r="G1223" s="67" t="s">
        <v>343</v>
      </c>
      <c r="H1223" s="71">
        <v>82.1</v>
      </c>
      <c r="I1223" s="71">
        <f t="shared" si="94"/>
        <v>27.833333333333329</v>
      </c>
      <c r="J1223" s="106">
        <v>102.9</v>
      </c>
      <c r="K1223" s="106">
        <f t="shared" si="95"/>
        <v>39.388888888888893</v>
      </c>
      <c r="L1223" s="71">
        <v>8.8000000000000007</v>
      </c>
      <c r="M1223" s="72">
        <v>8.0399999999999991</v>
      </c>
      <c r="O1223" s="231">
        <v>337</v>
      </c>
      <c r="P1223" s="108">
        <v>18.2</v>
      </c>
      <c r="Q1223" s="105"/>
      <c r="R1223" s="67" t="s">
        <v>662</v>
      </c>
      <c r="S1223" s="108">
        <v>57.4</v>
      </c>
      <c r="T1223" s="67" t="s">
        <v>1392</v>
      </c>
    </row>
    <row r="1224" spans="1:20" x14ac:dyDescent="0.25">
      <c r="A1224" s="109">
        <v>43664</v>
      </c>
      <c r="B1224" s="108">
        <v>1530</v>
      </c>
      <c r="C1224" s="121">
        <f t="shared" si="96"/>
        <v>199</v>
      </c>
      <c r="E1224" s="70" t="s">
        <v>1396</v>
      </c>
      <c r="F1224" s="105">
        <v>1545</v>
      </c>
      <c r="G1224" s="67" t="s">
        <v>343</v>
      </c>
      <c r="H1224" s="71">
        <v>86.8</v>
      </c>
      <c r="I1224" s="71">
        <f t="shared" si="94"/>
        <v>30.444444444444443</v>
      </c>
      <c r="J1224" s="106">
        <v>105</v>
      </c>
      <c r="K1224" s="106">
        <f t="shared" si="95"/>
        <v>40.555555555555557</v>
      </c>
      <c r="L1224" s="71">
        <v>11.2</v>
      </c>
      <c r="M1224" s="72">
        <v>7.56</v>
      </c>
      <c r="O1224" s="231">
        <v>323</v>
      </c>
      <c r="P1224" s="108">
        <v>18.7</v>
      </c>
      <c r="Q1224" s="252">
        <v>4</v>
      </c>
      <c r="R1224" s="67" t="s">
        <v>316</v>
      </c>
      <c r="S1224" s="108">
        <v>55.9</v>
      </c>
      <c r="T1224" s="67" t="s">
        <v>1392</v>
      </c>
    </row>
    <row r="1225" spans="1:20" x14ac:dyDescent="0.25">
      <c r="A1225" s="109">
        <v>43667</v>
      </c>
      <c r="B1225" s="108">
        <v>1635</v>
      </c>
      <c r="C1225" s="121">
        <f t="shared" si="96"/>
        <v>202</v>
      </c>
      <c r="E1225" s="70" t="s">
        <v>1397</v>
      </c>
      <c r="F1225" s="105">
        <v>1649</v>
      </c>
      <c r="G1225" s="67" t="s">
        <v>343</v>
      </c>
      <c r="H1225" s="71">
        <v>85.3</v>
      </c>
      <c r="I1225" s="71">
        <f t="shared" si="94"/>
        <v>29.611111111111107</v>
      </c>
      <c r="J1225" s="106">
        <v>104.4</v>
      </c>
      <c r="K1225" s="106">
        <f t="shared" si="95"/>
        <v>40.222222222222221</v>
      </c>
      <c r="L1225" s="71">
        <v>6.6</v>
      </c>
      <c r="M1225" s="72">
        <v>7.76</v>
      </c>
      <c r="O1225" s="231">
        <v>324</v>
      </c>
      <c r="P1225" s="108">
        <v>20.8</v>
      </c>
      <c r="Q1225" s="252">
        <v>2</v>
      </c>
      <c r="R1225" s="67" t="s">
        <v>1398</v>
      </c>
      <c r="S1225" s="108">
        <v>55.1</v>
      </c>
      <c r="T1225" s="67" t="s">
        <v>1399</v>
      </c>
    </row>
    <row r="1226" spans="1:20" x14ac:dyDescent="0.25">
      <c r="A1226" s="109">
        <v>43671</v>
      </c>
      <c r="B1226" s="108">
        <v>1426</v>
      </c>
      <c r="C1226" s="121">
        <f t="shared" si="96"/>
        <v>206</v>
      </c>
      <c r="E1226" s="110"/>
      <c r="F1226" s="105"/>
      <c r="G1226" s="67" t="s">
        <v>343</v>
      </c>
      <c r="H1226" s="71">
        <v>85.9</v>
      </c>
      <c r="I1226" s="71">
        <f t="shared" si="94"/>
        <v>29.944444444444446</v>
      </c>
      <c r="J1226" s="106">
        <v>97.2</v>
      </c>
      <c r="K1226" s="106">
        <f t="shared" si="95"/>
        <v>36.222222222222221</v>
      </c>
      <c r="L1226" s="71">
        <v>8.6</v>
      </c>
      <c r="M1226" s="72">
        <v>8.1</v>
      </c>
      <c r="O1226" s="231">
        <v>327</v>
      </c>
      <c r="P1226" s="108">
        <v>22.9</v>
      </c>
      <c r="Q1226" s="105"/>
      <c r="R1226" s="67" t="s">
        <v>1400</v>
      </c>
      <c r="S1226" s="108">
        <v>59</v>
      </c>
      <c r="T1226" s="67" t="s">
        <v>1401</v>
      </c>
    </row>
    <row r="1227" spans="1:20" x14ac:dyDescent="0.25">
      <c r="A1227" s="109">
        <v>43672</v>
      </c>
      <c r="B1227" s="108">
        <v>1024</v>
      </c>
      <c r="C1227" s="121">
        <f t="shared" si="96"/>
        <v>207</v>
      </c>
      <c r="E1227" s="110"/>
      <c r="F1227" s="105"/>
      <c r="G1227" s="67" t="s">
        <v>343</v>
      </c>
      <c r="H1227" s="71">
        <v>80.2</v>
      </c>
      <c r="I1227" s="71">
        <f t="shared" si="94"/>
        <v>26.777777777777779</v>
      </c>
      <c r="J1227" s="106">
        <v>97</v>
      </c>
      <c r="K1227" s="106">
        <f t="shared" si="95"/>
        <v>36.111111111111107</v>
      </c>
      <c r="L1227" s="71">
        <v>8.5</v>
      </c>
      <c r="M1227" s="72">
        <v>7.65</v>
      </c>
      <c r="O1227" s="231">
        <v>324</v>
      </c>
      <c r="P1227" s="108">
        <v>20</v>
      </c>
      <c r="Q1227" s="105"/>
      <c r="R1227" s="67" t="s">
        <v>231</v>
      </c>
      <c r="S1227" s="108">
        <v>59.8</v>
      </c>
      <c r="T1227" s="67" t="s">
        <v>1402</v>
      </c>
    </row>
    <row r="1228" spans="1:20" x14ac:dyDescent="0.25">
      <c r="A1228" s="109">
        <v>43673</v>
      </c>
      <c r="B1228" s="108">
        <v>1520</v>
      </c>
      <c r="C1228" s="121">
        <f t="shared" si="96"/>
        <v>208</v>
      </c>
      <c r="E1228" s="110"/>
      <c r="F1228" s="105"/>
      <c r="G1228" s="67" t="s">
        <v>343</v>
      </c>
      <c r="H1228" s="71">
        <v>85.9</v>
      </c>
      <c r="I1228" s="71">
        <f t="shared" si="94"/>
        <v>29.944444444444446</v>
      </c>
      <c r="J1228" s="106">
        <v>105.4</v>
      </c>
      <c r="K1228" s="106">
        <f t="shared" si="95"/>
        <v>40.777777777777779</v>
      </c>
      <c r="L1228" s="71">
        <v>11.2</v>
      </c>
      <c r="M1228" s="72">
        <v>7.63</v>
      </c>
      <c r="O1228" s="231">
        <v>322</v>
      </c>
      <c r="P1228" s="108">
        <v>21.7</v>
      </c>
      <c r="Q1228" s="105"/>
      <c r="R1228" s="67" t="s">
        <v>1403</v>
      </c>
      <c r="S1228" s="108">
        <v>58.2</v>
      </c>
      <c r="T1228" s="67" t="s">
        <v>1404</v>
      </c>
    </row>
    <row r="1229" spans="1:20" x14ac:dyDescent="0.25">
      <c r="A1229" s="109">
        <v>43679</v>
      </c>
      <c r="B1229" s="108">
        <v>1537</v>
      </c>
      <c r="C1229" s="121">
        <f t="shared" si="96"/>
        <v>214</v>
      </c>
      <c r="E1229" s="110"/>
      <c r="F1229" s="105"/>
      <c r="G1229" s="67" t="s">
        <v>343</v>
      </c>
      <c r="H1229" s="71">
        <v>85.1</v>
      </c>
      <c r="I1229" s="71">
        <f t="shared" si="94"/>
        <v>29.499999999999996</v>
      </c>
      <c r="J1229" s="106">
        <v>100.1</v>
      </c>
      <c r="K1229" s="106">
        <f t="shared" si="95"/>
        <v>37.833333333333329</v>
      </c>
      <c r="L1229" s="71">
        <v>8.6</v>
      </c>
      <c r="M1229" s="72">
        <v>7.73</v>
      </c>
      <c r="O1229" s="231">
        <v>327</v>
      </c>
      <c r="P1229" s="108">
        <v>20.2</v>
      </c>
      <c r="Q1229" s="105"/>
      <c r="R1229" s="67" t="s">
        <v>1364</v>
      </c>
      <c r="S1229" s="108">
        <v>59.8</v>
      </c>
      <c r="T1229" s="67" t="s">
        <v>1402</v>
      </c>
    </row>
    <row r="1230" spans="1:20" x14ac:dyDescent="0.25">
      <c r="A1230" s="109">
        <v>43683</v>
      </c>
      <c r="B1230" s="108">
        <v>858</v>
      </c>
      <c r="C1230" s="121">
        <f t="shared" si="96"/>
        <v>218</v>
      </c>
      <c r="E1230" s="110"/>
      <c r="F1230" s="105"/>
      <c r="G1230" s="67" t="s">
        <v>343</v>
      </c>
      <c r="H1230" s="71">
        <v>78.2</v>
      </c>
      <c r="I1230" s="71">
        <f t="shared" si="94"/>
        <v>25.666666666666668</v>
      </c>
      <c r="J1230" s="106">
        <v>87.7</v>
      </c>
      <c r="K1230" s="106">
        <f t="shared" si="95"/>
        <v>30.944444444444446</v>
      </c>
      <c r="L1230" s="71">
        <v>7.6</v>
      </c>
      <c r="M1230" s="72">
        <v>7.46</v>
      </c>
      <c r="O1230" s="231">
        <v>327</v>
      </c>
      <c r="P1230" s="108">
        <v>18.5</v>
      </c>
      <c r="Q1230" s="105"/>
      <c r="R1230" s="67" t="s">
        <v>74</v>
      </c>
      <c r="S1230" s="108">
        <v>59.8</v>
      </c>
      <c r="T1230" s="67" t="s">
        <v>1393</v>
      </c>
    </row>
    <row r="1231" spans="1:20" x14ac:dyDescent="0.25">
      <c r="A1231" s="109">
        <v>43685</v>
      </c>
      <c r="B1231" s="108">
        <v>1010</v>
      </c>
      <c r="C1231" s="121">
        <f t="shared" si="96"/>
        <v>220</v>
      </c>
      <c r="E1231" s="110"/>
      <c r="F1231" s="105"/>
      <c r="G1231" s="67" t="s">
        <v>343</v>
      </c>
      <c r="H1231" s="71">
        <v>79.3</v>
      </c>
      <c r="I1231" s="71">
        <f t="shared" si="94"/>
        <v>26.277777777777775</v>
      </c>
      <c r="J1231" s="106">
        <v>89.5</v>
      </c>
      <c r="K1231" s="106">
        <f t="shared" si="95"/>
        <v>31.944444444444443</v>
      </c>
      <c r="L1231" s="71">
        <v>8.6999999999999993</v>
      </c>
      <c r="M1231" s="72">
        <v>7.78</v>
      </c>
      <c r="O1231" s="231">
        <v>329</v>
      </c>
      <c r="P1231" s="108">
        <v>19.600000000000001</v>
      </c>
      <c r="Q1231" s="105"/>
      <c r="R1231" s="67" t="s">
        <v>144</v>
      </c>
      <c r="S1231" s="108">
        <v>60.6</v>
      </c>
      <c r="T1231" s="67" t="s">
        <v>1405</v>
      </c>
    </row>
    <row r="1232" spans="1:20" x14ac:dyDescent="0.25">
      <c r="A1232" s="109">
        <v>43686</v>
      </c>
      <c r="B1232" s="108">
        <v>1041</v>
      </c>
      <c r="C1232" s="121">
        <f t="shared" si="96"/>
        <v>221</v>
      </c>
      <c r="E1232" s="70" t="s">
        <v>1406</v>
      </c>
      <c r="F1232" s="105">
        <v>1110</v>
      </c>
      <c r="G1232" s="67" t="s">
        <v>343</v>
      </c>
      <c r="H1232" s="71">
        <v>78.3</v>
      </c>
      <c r="I1232" s="71">
        <f t="shared" si="94"/>
        <v>25.722222222222221</v>
      </c>
      <c r="J1232" s="106">
        <v>92.7</v>
      </c>
      <c r="K1232" s="106">
        <f t="shared" si="95"/>
        <v>33.722222222222221</v>
      </c>
      <c r="L1232" s="71">
        <v>7.4</v>
      </c>
      <c r="M1232" s="72">
        <v>7.7</v>
      </c>
      <c r="O1232" s="231">
        <v>323</v>
      </c>
      <c r="P1232" s="108">
        <v>16.2</v>
      </c>
      <c r="Q1232" s="105"/>
      <c r="R1232" s="67" t="s">
        <v>74</v>
      </c>
      <c r="S1232" s="108">
        <v>59.8</v>
      </c>
      <c r="T1232" s="67" t="s">
        <v>1407</v>
      </c>
    </row>
    <row r="1233" spans="1:20" x14ac:dyDescent="0.25">
      <c r="A1233" s="109">
        <v>43691</v>
      </c>
      <c r="B1233" s="108">
        <v>1310</v>
      </c>
      <c r="C1233" s="121">
        <f t="shared" si="96"/>
        <v>226</v>
      </c>
      <c r="E1233" s="110"/>
      <c r="F1233" s="105"/>
      <c r="G1233" s="67" t="s">
        <v>343</v>
      </c>
      <c r="H1233" s="71">
        <v>85.1</v>
      </c>
      <c r="I1233" s="71">
        <f t="shared" si="94"/>
        <v>29.499999999999996</v>
      </c>
      <c r="J1233" s="106">
        <v>106.5</v>
      </c>
      <c r="K1233" s="106">
        <f t="shared" si="95"/>
        <v>41.388888888888886</v>
      </c>
      <c r="L1233" s="71">
        <v>7.5</v>
      </c>
      <c r="M1233" s="72">
        <v>8</v>
      </c>
      <c r="O1233" s="231">
        <v>329</v>
      </c>
      <c r="P1233" s="108">
        <v>19.2</v>
      </c>
      <c r="Q1233" s="105"/>
      <c r="R1233" s="67" t="s">
        <v>231</v>
      </c>
      <c r="S1233" s="108">
        <v>57.4</v>
      </c>
      <c r="T1233" s="67" t="s">
        <v>1408</v>
      </c>
    </row>
    <row r="1234" spans="1:20" x14ac:dyDescent="0.25">
      <c r="A1234" s="109">
        <v>43694</v>
      </c>
      <c r="B1234" s="108">
        <v>1619</v>
      </c>
      <c r="C1234" s="121">
        <f t="shared" si="96"/>
        <v>229</v>
      </c>
      <c r="E1234" s="110"/>
      <c r="F1234" s="105"/>
      <c r="G1234" s="67" t="s">
        <v>343</v>
      </c>
      <c r="H1234" s="71">
        <v>83.2</v>
      </c>
      <c r="I1234" s="71">
        <f t="shared" si="94"/>
        <v>28.444444444444446</v>
      </c>
      <c r="J1234" s="106">
        <v>100.2</v>
      </c>
      <c r="K1234" s="106">
        <f t="shared" si="95"/>
        <v>37.888888888888893</v>
      </c>
      <c r="L1234" s="71">
        <v>8.4</v>
      </c>
      <c r="M1234" s="72">
        <v>7.98</v>
      </c>
      <c r="O1234" s="231">
        <v>320</v>
      </c>
      <c r="P1234" s="108">
        <v>14.9</v>
      </c>
      <c r="Q1234" s="105"/>
      <c r="R1234" s="67" t="s">
        <v>155</v>
      </c>
      <c r="S1234" s="108">
        <v>55.9</v>
      </c>
      <c r="T1234" s="67" t="s">
        <v>1407</v>
      </c>
    </row>
    <row r="1235" spans="1:20" x14ac:dyDescent="0.25">
      <c r="A1235" s="109">
        <v>43695</v>
      </c>
      <c r="B1235" s="108">
        <v>1108</v>
      </c>
      <c r="C1235" s="121">
        <f t="shared" si="96"/>
        <v>230</v>
      </c>
      <c r="E1235" s="110"/>
      <c r="F1235" s="105"/>
      <c r="G1235" s="67" t="s">
        <v>343</v>
      </c>
      <c r="H1235" s="71">
        <v>80.8</v>
      </c>
      <c r="I1235" s="71">
        <f t="shared" si="94"/>
        <v>27.111111111111107</v>
      </c>
      <c r="J1235" s="106">
        <v>99.6</v>
      </c>
      <c r="K1235" s="106">
        <f t="shared" si="95"/>
        <v>37.55555555555555</v>
      </c>
      <c r="L1235" s="71">
        <v>6.9</v>
      </c>
      <c r="M1235" s="72">
        <v>7.74</v>
      </c>
      <c r="O1235" s="231">
        <v>323</v>
      </c>
      <c r="P1235" s="108">
        <v>21.5</v>
      </c>
      <c r="Q1235" s="105"/>
      <c r="R1235" s="67" t="s">
        <v>231</v>
      </c>
      <c r="S1235" s="108">
        <v>57.4</v>
      </c>
      <c r="T1235" s="67" t="s">
        <v>1393</v>
      </c>
    </row>
    <row r="1236" spans="1:20" x14ac:dyDescent="0.25">
      <c r="A1236" s="109">
        <v>43702</v>
      </c>
      <c r="B1236" s="108">
        <v>1344</v>
      </c>
      <c r="C1236" s="121">
        <f t="shared" si="96"/>
        <v>237</v>
      </c>
      <c r="E1236" s="110"/>
      <c r="F1236" s="105"/>
      <c r="G1236" s="67" t="s">
        <v>343</v>
      </c>
      <c r="H1236" s="71">
        <v>83.7</v>
      </c>
      <c r="I1236" s="71">
        <f t="shared" si="94"/>
        <v>28.722222222222221</v>
      </c>
      <c r="J1236" s="106">
        <v>103</v>
      </c>
      <c r="K1236" s="106">
        <f t="shared" si="95"/>
        <v>39.444444444444443</v>
      </c>
      <c r="L1236" s="71">
        <v>7.4</v>
      </c>
      <c r="M1236" s="72">
        <v>7.97</v>
      </c>
      <c r="O1236" s="231">
        <v>317</v>
      </c>
      <c r="P1236" s="108">
        <v>20.100000000000001</v>
      </c>
      <c r="Q1236" s="105"/>
      <c r="R1236" s="67" t="s">
        <v>231</v>
      </c>
      <c r="S1236" s="108">
        <v>58.2</v>
      </c>
      <c r="T1236" s="67" t="s">
        <v>1409</v>
      </c>
    </row>
    <row r="1237" spans="1:20" x14ac:dyDescent="0.25">
      <c r="A1237" s="109">
        <v>43703</v>
      </c>
      <c r="B1237" s="108">
        <v>1100</v>
      </c>
      <c r="C1237" s="121">
        <f t="shared" si="96"/>
        <v>238</v>
      </c>
      <c r="E1237" s="110"/>
      <c r="F1237" s="105"/>
      <c r="G1237" s="67" t="s">
        <v>201</v>
      </c>
      <c r="H1237" s="71">
        <v>83.1</v>
      </c>
      <c r="I1237" s="71">
        <f t="shared" si="94"/>
        <v>28.388888888888886</v>
      </c>
      <c r="J1237" s="106">
        <v>94.7</v>
      </c>
      <c r="K1237" s="106">
        <f t="shared" si="95"/>
        <v>34.833333333333336</v>
      </c>
      <c r="L1237" s="71">
        <v>7.9</v>
      </c>
      <c r="M1237" s="72">
        <v>8.1999999999999993</v>
      </c>
      <c r="O1237" s="253">
        <v>990</v>
      </c>
      <c r="P1237" s="108">
        <v>136</v>
      </c>
      <c r="Q1237" s="105"/>
      <c r="R1237" s="67" t="s">
        <v>231</v>
      </c>
      <c r="S1237" s="108"/>
      <c r="T1237" s="67" t="s">
        <v>1410</v>
      </c>
    </row>
    <row r="1238" spans="1:20" x14ac:dyDescent="0.25">
      <c r="A1238" s="109">
        <v>43705</v>
      </c>
      <c r="B1238" s="108">
        <v>930</v>
      </c>
      <c r="C1238" s="121">
        <f t="shared" si="96"/>
        <v>240</v>
      </c>
      <c r="E1238" s="110"/>
      <c r="F1238" s="105"/>
      <c r="G1238" s="67" t="s">
        <v>343</v>
      </c>
      <c r="H1238" s="71">
        <v>81</v>
      </c>
      <c r="I1238" s="71">
        <f t="shared" si="94"/>
        <v>27.222222222222221</v>
      </c>
      <c r="J1238" s="106">
        <v>97.2</v>
      </c>
      <c r="K1238" s="106">
        <f t="shared" si="95"/>
        <v>36.222222222222221</v>
      </c>
      <c r="L1238" s="71">
        <v>8.6999999999999993</v>
      </c>
      <c r="M1238" s="72">
        <v>8.0299999999999994</v>
      </c>
      <c r="O1238" s="231">
        <v>319</v>
      </c>
      <c r="P1238" s="108">
        <v>13</v>
      </c>
      <c r="Q1238" s="105"/>
      <c r="R1238" s="67" t="s">
        <v>1411</v>
      </c>
      <c r="S1238" s="108">
        <v>59</v>
      </c>
      <c r="T1238" s="67" t="s">
        <v>1412</v>
      </c>
    </row>
    <row r="1239" spans="1:20" x14ac:dyDescent="0.25">
      <c r="A1239" s="109">
        <v>43707</v>
      </c>
      <c r="B1239" s="108">
        <v>1138</v>
      </c>
      <c r="C1239" s="121">
        <f t="shared" si="96"/>
        <v>242</v>
      </c>
      <c r="E1239" s="110"/>
      <c r="F1239" s="105"/>
      <c r="G1239" s="67" t="s">
        <v>343</v>
      </c>
      <c r="H1239" s="71">
        <v>79.599999999999994</v>
      </c>
      <c r="I1239" s="71">
        <f t="shared" si="94"/>
        <v>26.444444444444439</v>
      </c>
      <c r="J1239" s="106">
        <v>98.6</v>
      </c>
      <c r="K1239" s="106">
        <f t="shared" si="95"/>
        <v>36.999999999999993</v>
      </c>
      <c r="L1239" s="71">
        <v>7.9</v>
      </c>
      <c r="M1239" s="72">
        <v>7.54</v>
      </c>
      <c r="O1239" s="231">
        <v>323</v>
      </c>
      <c r="P1239" s="108">
        <v>16.3</v>
      </c>
      <c r="Q1239" s="105"/>
      <c r="R1239" s="67" t="s">
        <v>1411</v>
      </c>
      <c r="S1239" s="68">
        <v>61.4</v>
      </c>
      <c r="T1239" s="67" t="s">
        <v>1413</v>
      </c>
    </row>
    <row r="1240" spans="1:20" x14ac:dyDescent="0.25">
      <c r="A1240" s="109">
        <v>43711</v>
      </c>
      <c r="B1240" s="108">
        <v>1401</v>
      </c>
      <c r="C1240" s="121">
        <f t="shared" si="96"/>
        <v>246</v>
      </c>
      <c r="E1240" s="70" t="s">
        <v>1414</v>
      </c>
      <c r="F1240" s="105">
        <v>1510</v>
      </c>
      <c r="G1240" s="67" t="s">
        <v>343</v>
      </c>
      <c r="H1240" s="71">
        <v>82.6</v>
      </c>
      <c r="I1240" s="71">
        <f t="shared" si="94"/>
        <v>28.111111111111107</v>
      </c>
      <c r="J1240" s="106">
        <v>99.3</v>
      </c>
      <c r="K1240" s="106">
        <f t="shared" si="95"/>
        <v>37.388888888888886</v>
      </c>
      <c r="L1240" s="71">
        <v>7.8</v>
      </c>
      <c r="M1240" s="72">
        <v>7.44</v>
      </c>
      <c r="O1240" s="231">
        <v>330</v>
      </c>
      <c r="P1240" s="108">
        <v>93.3</v>
      </c>
      <c r="Q1240" s="105">
        <v>18.5</v>
      </c>
      <c r="R1240" s="67" t="s">
        <v>1415</v>
      </c>
      <c r="S1240" s="68">
        <v>60</v>
      </c>
      <c r="T1240" s="67" t="s">
        <v>1416</v>
      </c>
    </row>
    <row r="1241" spans="1:20" x14ac:dyDescent="0.25">
      <c r="A1241" s="109">
        <v>43712</v>
      </c>
      <c r="B1241" s="108">
        <v>1405</v>
      </c>
      <c r="C1241" s="121">
        <f t="shared" si="96"/>
        <v>247</v>
      </c>
      <c r="E1241" s="110"/>
      <c r="F1241" s="105"/>
      <c r="G1241" s="67" t="s">
        <v>343</v>
      </c>
      <c r="H1241" s="71">
        <v>84.9</v>
      </c>
      <c r="I1241" s="71">
        <f t="shared" si="94"/>
        <v>29.388888888888893</v>
      </c>
      <c r="J1241" s="106">
        <v>103.2</v>
      </c>
      <c r="K1241" s="106">
        <f t="shared" si="95"/>
        <v>39.555555555555557</v>
      </c>
      <c r="L1241" s="71">
        <v>8.1999999999999993</v>
      </c>
      <c r="M1241" s="72">
        <v>7.58</v>
      </c>
      <c r="O1241" s="231">
        <v>323</v>
      </c>
      <c r="P1241" s="108">
        <v>50.9</v>
      </c>
      <c r="Q1241" s="105"/>
      <c r="R1241" s="67" t="s">
        <v>1415</v>
      </c>
      <c r="S1241" s="68">
        <v>59.8</v>
      </c>
      <c r="T1241" s="67" t="s">
        <v>1417</v>
      </c>
    </row>
    <row r="1242" spans="1:20" x14ac:dyDescent="0.25">
      <c r="A1242" s="109">
        <v>43714</v>
      </c>
      <c r="B1242" s="108">
        <v>1410</v>
      </c>
      <c r="C1242" s="121">
        <f t="shared" si="96"/>
        <v>249</v>
      </c>
      <c r="E1242" s="110"/>
      <c r="F1242" s="105"/>
      <c r="G1242" s="67" t="s">
        <v>343</v>
      </c>
      <c r="H1242" s="71">
        <v>82.7</v>
      </c>
      <c r="I1242" s="71">
        <f t="shared" si="94"/>
        <v>28.166666666666668</v>
      </c>
      <c r="J1242" s="106">
        <v>97.5</v>
      </c>
      <c r="K1242" s="106">
        <f t="shared" si="95"/>
        <v>36.388888888888886</v>
      </c>
      <c r="L1242" s="71">
        <v>6.9</v>
      </c>
      <c r="M1242" s="72">
        <v>7.79</v>
      </c>
      <c r="O1242" s="231">
        <v>324</v>
      </c>
      <c r="P1242" s="108">
        <v>66.099999999999994</v>
      </c>
      <c r="Q1242" s="105"/>
      <c r="R1242" s="67" t="s">
        <v>231</v>
      </c>
      <c r="S1242" s="68">
        <v>61.4</v>
      </c>
      <c r="T1242" s="67" t="s">
        <v>1418</v>
      </c>
    </row>
    <row r="1243" spans="1:20" x14ac:dyDescent="0.25">
      <c r="A1243" s="109">
        <v>43716</v>
      </c>
      <c r="B1243" s="108">
        <v>1322</v>
      </c>
      <c r="C1243" s="121">
        <f t="shared" si="96"/>
        <v>251</v>
      </c>
      <c r="E1243" s="110"/>
      <c r="F1243" s="105"/>
      <c r="G1243" s="67" t="s">
        <v>343</v>
      </c>
      <c r="H1243" s="71">
        <v>80.099999999999994</v>
      </c>
      <c r="I1243" s="71">
        <f t="shared" si="94"/>
        <v>26.722222222222218</v>
      </c>
      <c r="J1243" s="106">
        <v>95.1</v>
      </c>
      <c r="K1243" s="106">
        <f t="shared" si="95"/>
        <v>35.05555555555555</v>
      </c>
      <c r="L1243" s="71">
        <v>8</v>
      </c>
      <c r="M1243" s="72">
        <v>7.78</v>
      </c>
      <c r="O1243" s="231">
        <v>326</v>
      </c>
      <c r="P1243" s="108">
        <v>66.099999999999994</v>
      </c>
      <c r="Q1243" s="105"/>
      <c r="R1243" s="67" t="s">
        <v>1364</v>
      </c>
      <c r="S1243" s="68">
        <v>59.8</v>
      </c>
      <c r="T1243" s="67" t="s">
        <v>1419</v>
      </c>
    </row>
    <row r="1244" spans="1:20" x14ac:dyDescent="0.25">
      <c r="A1244" s="109">
        <v>43720</v>
      </c>
      <c r="B1244" s="108">
        <v>1328</v>
      </c>
      <c r="C1244" s="121">
        <f t="shared" si="96"/>
        <v>255</v>
      </c>
      <c r="E1244" s="110"/>
      <c r="F1244" s="105"/>
      <c r="G1244" s="67" t="s">
        <v>343</v>
      </c>
      <c r="H1244" s="71">
        <v>77.7</v>
      </c>
      <c r="I1244" s="71">
        <f t="shared" si="94"/>
        <v>25.388888888888889</v>
      </c>
      <c r="J1244" s="106">
        <v>92</v>
      </c>
      <c r="K1244" s="106">
        <f t="shared" si="95"/>
        <v>33.333333333333336</v>
      </c>
      <c r="L1244" s="71">
        <v>8.9</v>
      </c>
      <c r="M1244" s="72">
        <v>8</v>
      </c>
      <c r="O1244" s="231">
        <v>328</v>
      </c>
      <c r="P1244" s="108">
        <v>43</v>
      </c>
      <c r="Q1244" s="105"/>
      <c r="R1244" s="67" t="s">
        <v>1420</v>
      </c>
      <c r="S1244" s="68">
        <v>60.6</v>
      </c>
      <c r="T1244" s="67" t="s">
        <v>1417</v>
      </c>
    </row>
    <row r="1245" spans="1:20" x14ac:dyDescent="0.25">
      <c r="A1245" s="109">
        <v>43724</v>
      </c>
      <c r="B1245" s="108">
        <v>1345</v>
      </c>
      <c r="C1245" s="121">
        <f t="shared" si="96"/>
        <v>259</v>
      </c>
      <c r="E1245" s="110"/>
      <c r="F1245" s="105"/>
      <c r="G1245" s="67" t="s">
        <v>343</v>
      </c>
      <c r="H1245" s="71">
        <v>73.099999999999994</v>
      </c>
      <c r="I1245" s="71">
        <f t="shared" si="94"/>
        <v>22.833333333333329</v>
      </c>
      <c r="J1245" s="106">
        <v>75.3</v>
      </c>
      <c r="K1245" s="106">
        <f t="shared" si="95"/>
        <v>24.055555555555554</v>
      </c>
      <c r="L1245" s="71">
        <v>7.8</v>
      </c>
      <c r="M1245" s="72">
        <v>8.2100000000000009</v>
      </c>
      <c r="O1245" s="231">
        <v>340</v>
      </c>
      <c r="P1245" s="108">
        <v>35.200000000000003</v>
      </c>
      <c r="Q1245" s="105"/>
      <c r="R1245" s="67" t="s">
        <v>1421</v>
      </c>
      <c r="S1245" s="68">
        <v>62.3</v>
      </c>
      <c r="T1245" s="67" t="s">
        <v>1422</v>
      </c>
    </row>
    <row r="1246" spans="1:20" x14ac:dyDescent="0.25">
      <c r="A1246" s="109">
        <v>43725</v>
      </c>
      <c r="B1246" s="108">
        <v>1538</v>
      </c>
      <c r="C1246" s="121">
        <f t="shared" si="96"/>
        <v>260</v>
      </c>
      <c r="E1246" s="110"/>
      <c r="F1246" s="105"/>
      <c r="G1246" s="67" t="s">
        <v>343</v>
      </c>
      <c r="H1246" s="71">
        <v>76.5</v>
      </c>
      <c r="I1246" s="71">
        <f t="shared" si="94"/>
        <v>24.722222222222221</v>
      </c>
      <c r="J1246" s="106">
        <v>87.6</v>
      </c>
      <c r="K1246" s="106">
        <f t="shared" si="95"/>
        <v>30.888888888888886</v>
      </c>
      <c r="L1246" s="71">
        <v>8.3000000000000007</v>
      </c>
      <c r="M1246" s="72">
        <v>7.88</v>
      </c>
      <c r="O1246" s="231">
        <v>326</v>
      </c>
      <c r="P1246" s="108">
        <v>31</v>
      </c>
      <c r="Q1246" s="105"/>
      <c r="R1246" s="67" t="s">
        <v>1423</v>
      </c>
      <c r="S1246" s="71">
        <v>61.4</v>
      </c>
      <c r="T1246" s="67" t="s">
        <v>1419</v>
      </c>
    </row>
    <row r="1247" spans="1:20" x14ac:dyDescent="0.25">
      <c r="A1247" s="109">
        <v>43728</v>
      </c>
      <c r="B1247" s="108">
        <v>1014</v>
      </c>
      <c r="C1247" s="121">
        <f t="shared" si="96"/>
        <v>263</v>
      </c>
      <c r="E1247" s="110"/>
      <c r="F1247" s="105"/>
      <c r="G1247" s="67" t="s">
        <v>343</v>
      </c>
      <c r="H1247" s="71">
        <v>71.2</v>
      </c>
      <c r="I1247" s="71">
        <f t="shared" si="94"/>
        <v>21.777777777777779</v>
      </c>
      <c r="J1247" s="106">
        <v>86.4</v>
      </c>
      <c r="K1247" s="106">
        <f t="shared" si="95"/>
        <v>30.222222222222225</v>
      </c>
      <c r="L1247" s="71">
        <v>10.3</v>
      </c>
      <c r="M1247" s="72">
        <v>7.93</v>
      </c>
      <c r="O1247" s="231">
        <v>337</v>
      </c>
      <c r="P1247" s="108">
        <v>27.8</v>
      </c>
      <c r="Q1247" s="105"/>
      <c r="R1247" s="67" t="s">
        <v>144</v>
      </c>
      <c r="S1247" s="71">
        <v>61.4</v>
      </c>
      <c r="T1247" s="67" t="s">
        <v>1395</v>
      </c>
    </row>
    <row r="1248" spans="1:20" x14ac:dyDescent="0.25">
      <c r="A1248" s="109">
        <v>43734</v>
      </c>
      <c r="B1248" s="108">
        <v>1503</v>
      </c>
      <c r="C1248" s="121">
        <f t="shared" si="96"/>
        <v>269</v>
      </c>
      <c r="E1248" s="110"/>
      <c r="F1248" s="105"/>
      <c r="G1248" s="67" t="s">
        <v>343</v>
      </c>
      <c r="H1248" s="71">
        <v>68.400000000000006</v>
      </c>
      <c r="I1248" s="71">
        <f t="shared" si="94"/>
        <v>20.222222222222225</v>
      </c>
      <c r="J1248" s="106">
        <v>70.2</v>
      </c>
      <c r="K1248" s="106">
        <f t="shared" si="95"/>
        <v>21.222222222222225</v>
      </c>
      <c r="L1248" s="71">
        <v>9.1999999999999993</v>
      </c>
      <c r="M1248" s="72">
        <v>8.2200000000000006</v>
      </c>
      <c r="O1248" s="231">
        <v>321</v>
      </c>
      <c r="P1248" s="108">
        <v>100</v>
      </c>
      <c r="Q1248" s="105"/>
      <c r="R1248" s="67" t="s">
        <v>1424</v>
      </c>
      <c r="S1248" s="71">
        <v>68.2</v>
      </c>
      <c r="T1248" s="67" t="s">
        <v>1425</v>
      </c>
    </row>
    <row r="1249" spans="1:20" x14ac:dyDescent="0.25">
      <c r="A1249" s="109">
        <v>43738</v>
      </c>
      <c r="B1249" s="108">
        <v>1400</v>
      </c>
      <c r="C1249" s="121">
        <f t="shared" si="96"/>
        <v>273</v>
      </c>
      <c r="E1249" s="110"/>
      <c r="F1249" s="105"/>
      <c r="G1249" s="67" t="s">
        <v>343</v>
      </c>
      <c r="H1249" s="71">
        <v>70.8</v>
      </c>
      <c r="I1249" s="71">
        <f t="shared" si="94"/>
        <v>21.555555555555554</v>
      </c>
      <c r="J1249" s="106">
        <v>82.6</v>
      </c>
      <c r="K1249" s="106">
        <f t="shared" si="95"/>
        <v>28.111111111111107</v>
      </c>
      <c r="L1249" s="71">
        <v>8.6</v>
      </c>
      <c r="M1249" s="72">
        <v>7.97</v>
      </c>
      <c r="O1249" s="231">
        <v>345</v>
      </c>
      <c r="P1249" s="108">
        <v>35.1</v>
      </c>
      <c r="Q1249" s="105"/>
      <c r="R1249" s="67" t="s">
        <v>870</v>
      </c>
      <c r="S1249" s="71">
        <v>63.1</v>
      </c>
      <c r="T1249" s="67" t="s">
        <v>1426</v>
      </c>
    </row>
    <row r="1250" spans="1:20" x14ac:dyDescent="0.25">
      <c r="A1250" s="109">
        <v>43749</v>
      </c>
      <c r="B1250" s="108">
        <v>1520</v>
      </c>
      <c r="C1250" s="121">
        <f t="shared" si="96"/>
        <v>284</v>
      </c>
      <c r="E1250" s="110"/>
      <c r="F1250" s="105"/>
      <c r="G1250" s="67" t="s">
        <v>343</v>
      </c>
      <c r="H1250" s="71">
        <v>63.4</v>
      </c>
      <c r="I1250" s="71">
        <f t="shared" si="94"/>
        <v>17.444444444444443</v>
      </c>
      <c r="J1250" s="106">
        <v>73.3</v>
      </c>
      <c r="K1250" s="106">
        <f t="shared" si="95"/>
        <v>22.944444444444443</v>
      </c>
      <c r="L1250" s="71">
        <v>9.8000000000000007</v>
      </c>
      <c r="M1250" s="72">
        <v>8.3699999999999992</v>
      </c>
      <c r="O1250" s="231">
        <v>344</v>
      </c>
      <c r="P1250" s="108">
        <v>8.43</v>
      </c>
      <c r="Q1250" s="105"/>
      <c r="R1250" s="67" t="s">
        <v>107</v>
      </c>
      <c r="S1250" s="71">
        <v>61.4</v>
      </c>
      <c r="T1250" s="67" t="s">
        <v>1427</v>
      </c>
    </row>
    <row r="1251" spans="1:20" x14ac:dyDescent="0.25">
      <c r="A1251" s="109">
        <v>43750</v>
      </c>
      <c r="B1251" s="108">
        <v>1347</v>
      </c>
      <c r="C1251" s="121">
        <f t="shared" si="96"/>
        <v>285</v>
      </c>
      <c r="E1251" s="110"/>
      <c r="F1251" s="105"/>
      <c r="G1251" s="67" t="s">
        <v>343</v>
      </c>
      <c r="H1251" s="71">
        <v>63.1</v>
      </c>
      <c r="I1251" s="71">
        <f t="shared" si="94"/>
        <v>17.277777777777779</v>
      </c>
      <c r="J1251" s="106">
        <v>77.099999999999994</v>
      </c>
      <c r="K1251" s="106">
        <f t="shared" si="95"/>
        <v>25.05555555555555</v>
      </c>
      <c r="L1251" s="71">
        <v>12.2</v>
      </c>
      <c r="M1251" s="72">
        <v>7.9</v>
      </c>
      <c r="O1251" s="231">
        <v>346</v>
      </c>
      <c r="P1251" s="108">
        <v>6.45</v>
      </c>
      <c r="Q1251" s="105"/>
      <c r="R1251" s="67" t="s">
        <v>107</v>
      </c>
      <c r="S1251" s="71">
        <v>62.3</v>
      </c>
      <c r="T1251" s="67" t="s">
        <v>1422</v>
      </c>
    </row>
    <row r="1252" spans="1:20" x14ac:dyDescent="0.25">
      <c r="A1252" s="109">
        <v>43753</v>
      </c>
      <c r="B1252" s="108">
        <v>827</v>
      </c>
      <c r="C1252" s="121">
        <f t="shared" si="96"/>
        <v>288</v>
      </c>
      <c r="E1252" s="110"/>
      <c r="F1252" s="105"/>
      <c r="G1252" s="67" t="s">
        <v>343</v>
      </c>
      <c r="H1252" s="71">
        <v>59.3</v>
      </c>
      <c r="I1252" s="71">
        <f t="shared" si="94"/>
        <v>15.166666666666664</v>
      </c>
      <c r="J1252" s="106">
        <v>58.3</v>
      </c>
      <c r="K1252" s="106">
        <f t="shared" si="95"/>
        <v>14.611111111111109</v>
      </c>
      <c r="L1252" s="71">
        <v>9.4</v>
      </c>
      <c r="M1252" s="72">
        <v>8.0500000000000007</v>
      </c>
      <c r="O1252" s="231">
        <v>342</v>
      </c>
      <c r="P1252" s="108">
        <v>14.5</v>
      </c>
      <c r="Q1252" s="105"/>
      <c r="R1252" s="67" t="s">
        <v>102</v>
      </c>
      <c r="S1252" s="71">
        <v>63.1</v>
      </c>
      <c r="T1252" s="67" t="s">
        <v>1428</v>
      </c>
    </row>
    <row r="1253" spans="1:20" x14ac:dyDescent="0.25">
      <c r="A1253" s="109">
        <v>43763</v>
      </c>
      <c r="B1253" s="108">
        <v>1230</v>
      </c>
      <c r="C1253" s="121">
        <f t="shared" si="96"/>
        <v>298</v>
      </c>
      <c r="E1253" s="110"/>
      <c r="F1253" s="105"/>
      <c r="G1253" s="67" t="s">
        <v>343</v>
      </c>
      <c r="H1253" s="71">
        <v>61.4</v>
      </c>
      <c r="I1253" s="71">
        <f t="shared" si="94"/>
        <v>16.333333333333332</v>
      </c>
      <c r="J1253" s="106">
        <v>77.2</v>
      </c>
      <c r="K1253" s="106">
        <f t="shared" si="95"/>
        <v>25.111111111111111</v>
      </c>
      <c r="L1253" s="71">
        <v>12.9</v>
      </c>
      <c r="M1253" s="72">
        <v>8.1999999999999993</v>
      </c>
      <c r="O1253" s="231">
        <v>349</v>
      </c>
      <c r="P1253" s="108">
        <v>5.12</v>
      </c>
      <c r="Q1253" s="105"/>
      <c r="R1253" s="67" t="s">
        <v>1429</v>
      </c>
      <c r="S1253" s="71">
        <v>64.8</v>
      </c>
      <c r="T1253" s="67" t="s">
        <v>1430</v>
      </c>
    </row>
    <row r="1254" spans="1:20" x14ac:dyDescent="0.25">
      <c r="A1254" s="109">
        <v>43765</v>
      </c>
      <c r="B1254" s="108">
        <v>1443</v>
      </c>
      <c r="C1254" s="121">
        <f t="shared" si="96"/>
        <v>300</v>
      </c>
      <c r="E1254" s="110"/>
      <c r="F1254" s="105"/>
      <c r="G1254" s="67" t="s">
        <v>343</v>
      </c>
      <c r="H1254" s="71">
        <v>63</v>
      </c>
      <c r="I1254" s="71">
        <f t="shared" si="94"/>
        <v>17.222222222222221</v>
      </c>
      <c r="J1254" s="106">
        <v>74.599999999999994</v>
      </c>
      <c r="K1254" s="106">
        <f t="shared" si="95"/>
        <v>23.666666666666664</v>
      </c>
      <c r="L1254" s="71">
        <v>10.5</v>
      </c>
      <c r="M1254" s="72">
        <v>8.4499999999999993</v>
      </c>
      <c r="O1254" s="231">
        <v>341</v>
      </c>
      <c r="P1254" s="108">
        <v>7.05</v>
      </c>
      <c r="Q1254" s="105"/>
      <c r="R1254" s="67" t="s">
        <v>1431</v>
      </c>
      <c r="S1254" s="71">
        <v>64.8</v>
      </c>
      <c r="T1254" s="67" t="s">
        <v>1432</v>
      </c>
    </row>
    <row r="1255" spans="1:20" x14ac:dyDescent="0.25">
      <c r="A1255" s="109">
        <v>43771</v>
      </c>
      <c r="B1255" s="108">
        <v>1413</v>
      </c>
      <c r="C1255" s="121">
        <f t="shared" ref="C1255:C1286" si="97">A1255-DATE(YEAR(A1255),1,0)</f>
        <v>306</v>
      </c>
      <c r="E1255" s="110"/>
      <c r="F1255" s="105"/>
      <c r="G1255" s="67" t="s">
        <v>343</v>
      </c>
      <c r="H1255" s="71">
        <v>56.2</v>
      </c>
      <c r="I1255" s="71">
        <f t="shared" si="94"/>
        <v>13.444444444444446</v>
      </c>
      <c r="J1255" s="106">
        <v>76.599999999999994</v>
      </c>
      <c r="K1255" s="106">
        <f t="shared" si="95"/>
        <v>24.777777777777775</v>
      </c>
      <c r="L1255" s="71">
        <v>11</v>
      </c>
      <c r="M1255" s="72">
        <v>8.65</v>
      </c>
      <c r="O1255" s="231">
        <v>396</v>
      </c>
      <c r="P1255" s="108">
        <v>4.45</v>
      </c>
      <c r="Q1255" s="105"/>
      <c r="R1255" s="67" t="s">
        <v>69</v>
      </c>
      <c r="S1255" s="71">
        <v>65.599999999999994</v>
      </c>
      <c r="T1255" s="67" t="s">
        <v>1433</v>
      </c>
    </row>
    <row r="1256" spans="1:20" x14ac:dyDescent="0.25">
      <c r="A1256" s="109">
        <v>43772</v>
      </c>
      <c r="B1256" s="108">
        <v>1400</v>
      </c>
      <c r="C1256" s="121">
        <f t="shared" si="97"/>
        <v>307</v>
      </c>
      <c r="E1256" s="110"/>
      <c r="F1256" s="105"/>
      <c r="G1256" s="67" t="s">
        <v>343</v>
      </c>
      <c r="H1256" s="71">
        <v>59</v>
      </c>
      <c r="I1256" s="71">
        <f t="shared" si="94"/>
        <v>15</v>
      </c>
      <c r="J1256" s="106">
        <v>76</v>
      </c>
      <c r="K1256" s="106">
        <f t="shared" si="95"/>
        <v>24.444444444444443</v>
      </c>
      <c r="L1256" s="71">
        <v>14.5</v>
      </c>
      <c r="M1256" s="72">
        <v>8.6</v>
      </c>
      <c r="O1256" s="231">
        <v>398</v>
      </c>
      <c r="P1256" s="108">
        <v>5.04</v>
      </c>
      <c r="Q1256" s="105"/>
      <c r="R1256" s="67" t="s">
        <v>1220</v>
      </c>
      <c r="S1256" s="71">
        <v>66.5</v>
      </c>
      <c r="T1256" s="67" t="s">
        <v>1395</v>
      </c>
    </row>
    <row r="1257" spans="1:20" x14ac:dyDescent="0.25">
      <c r="A1257" s="109">
        <v>43776</v>
      </c>
      <c r="B1257" s="108">
        <v>1108</v>
      </c>
      <c r="C1257" s="121">
        <f t="shared" si="97"/>
        <v>311</v>
      </c>
      <c r="E1257" s="110"/>
      <c r="F1257" s="105"/>
      <c r="G1257" s="67" t="s">
        <v>343</v>
      </c>
      <c r="H1257" s="71">
        <v>58.6</v>
      </c>
      <c r="I1257" s="71">
        <f t="shared" si="94"/>
        <v>14.777777777777779</v>
      </c>
      <c r="J1257" s="106">
        <v>66.900000000000006</v>
      </c>
      <c r="K1257" s="106">
        <f t="shared" si="95"/>
        <v>19.388888888888893</v>
      </c>
      <c r="L1257" s="71">
        <v>11.3</v>
      </c>
      <c r="M1257" s="72">
        <v>8.69</v>
      </c>
      <c r="O1257" s="231">
        <v>390</v>
      </c>
      <c r="P1257" s="108">
        <v>10</v>
      </c>
      <c r="Q1257" s="105"/>
      <c r="R1257" s="67" t="s">
        <v>69</v>
      </c>
      <c r="S1257" s="71">
        <v>66.5</v>
      </c>
      <c r="T1257" s="67" t="s">
        <v>1434</v>
      </c>
    </row>
    <row r="1258" spans="1:20" x14ac:dyDescent="0.25">
      <c r="A1258" s="109">
        <v>43777</v>
      </c>
      <c r="B1258" s="108">
        <v>1540</v>
      </c>
      <c r="C1258" s="121">
        <f t="shared" si="97"/>
        <v>312</v>
      </c>
      <c r="E1258" s="110"/>
      <c r="F1258" s="105"/>
      <c r="G1258" s="67" t="s">
        <v>343</v>
      </c>
      <c r="H1258" s="71">
        <v>62</v>
      </c>
      <c r="I1258" s="71">
        <f t="shared" ref="I1258:I1321" si="98">CONVERT(H1258,"F","C")</f>
        <v>16.666666666666668</v>
      </c>
      <c r="J1258" s="106">
        <v>76.599999999999994</v>
      </c>
      <c r="K1258" s="106">
        <f t="shared" ref="K1258:K1321" si="99">CONVERT(J1258,"F","C")</f>
        <v>24.777777777777775</v>
      </c>
      <c r="L1258" s="71">
        <v>11.9</v>
      </c>
      <c r="M1258" s="72">
        <v>8.6300000000000008</v>
      </c>
      <c r="O1258" s="231">
        <v>392</v>
      </c>
      <c r="P1258" s="108">
        <v>5.79</v>
      </c>
      <c r="Q1258" s="105"/>
      <c r="R1258" s="67" t="s">
        <v>923</v>
      </c>
      <c r="S1258" s="71">
        <v>66.5</v>
      </c>
      <c r="T1258" s="67" t="s">
        <v>1407</v>
      </c>
    </row>
    <row r="1259" spans="1:20" x14ac:dyDescent="0.25">
      <c r="A1259" s="109">
        <v>43778</v>
      </c>
      <c r="B1259" s="108">
        <v>1145</v>
      </c>
      <c r="C1259" s="121">
        <f t="shared" si="97"/>
        <v>313</v>
      </c>
      <c r="E1259" s="110"/>
      <c r="F1259" s="105"/>
      <c r="G1259" s="67" t="s">
        <v>343</v>
      </c>
      <c r="H1259" s="71">
        <v>57</v>
      </c>
      <c r="I1259" s="71">
        <f t="shared" si="98"/>
        <v>13.888888888888889</v>
      </c>
      <c r="J1259" s="106">
        <v>71.900000000000006</v>
      </c>
      <c r="K1259" s="106">
        <f t="shared" si="99"/>
        <v>22.166666666666668</v>
      </c>
      <c r="L1259" s="71">
        <v>12.4</v>
      </c>
      <c r="M1259" s="72">
        <v>8.49</v>
      </c>
      <c r="O1259" s="231">
        <v>390</v>
      </c>
      <c r="P1259" s="108">
        <v>9.93</v>
      </c>
      <c r="Q1259" s="105"/>
      <c r="R1259" s="67" t="s">
        <v>104</v>
      </c>
      <c r="S1259" s="71">
        <v>66.5</v>
      </c>
      <c r="T1259" s="67" t="s">
        <v>1392</v>
      </c>
    </row>
    <row r="1260" spans="1:20" x14ac:dyDescent="0.25">
      <c r="A1260" s="109">
        <v>43782</v>
      </c>
      <c r="B1260" s="108">
        <v>1451</v>
      </c>
      <c r="C1260" s="121">
        <f t="shared" si="97"/>
        <v>317</v>
      </c>
      <c r="E1260" s="110"/>
      <c r="F1260" s="105"/>
      <c r="G1260" s="67" t="s">
        <v>343</v>
      </c>
      <c r="H1260" s="71">
        <v>59.2</v>
      </c>
      <c r="I1260" s="71">
        <f t="shared" si="98"/>
        <v>15.111111111111112</v>
      </c>
      <c r="J1260" s="106">
        <v>72.099999999999994</v>
      </c>
      <c r="K1260" s="106">
        <f t="shared" si="99"/>
        <v>22.277777777777775</v>
      </c>
      <c r="L1260" s="71">
        <v>10.8</v>
      </c>
      <c r="M1260" s="72">
        <v>8.69</v>
      </c>
      <c r="O1260" s="231">
        <v>395</v>
      </c>
      <c r="P1260" s="108">
        <v>5.5</v>
      </c>
      <c r="Q1260" s="105"/>
      <c r="R1260" s="67" t="s">
        <v>104</v>
      </c>
      <c r="S1260" s="71">
        <v>66.5</v>
      </c>
      <c r="T1260" s="67" t="s">
        <v>1417</v>
      </c>
    </row>
    <row r="1261" spans="1:20" x14ac:dyDescent="0.25">
      <c r="A1261" s="109">
        <v>43786</v>
      </c>
      <c r="B1261" s="108">
        <v>1246</v>
      </c>
      <c r="C1261" s="121">
        <f t="shared" si="97"/>
        <v>321</v>
      </c>
      <c r="E1261" s="110"/>
      <c r="F1261" s="105"/>
      <c r="G1261" s="67" t="s">
        <v>343</v>
      </c>
      <c r="H1261" s="71">
        <v>59</v>
      </c>
      <c r="I1261" s="71">
        <f t="shared" si="98"/>
        <v>15</v>
      </c>
      <c r="J1261" s="106">
        <v>76.900000000000006</v>
      </c>
      <c r="K1261" s="106">
        <f t="shared" si="99"/>
        <v>24.944444444444446</v>
      </c>
      <c r="L1261" s="71">
        <v>11.5</v>
      </c>
      <c r="M1261" s="72">
        <v>8.6999999999999993</v>
      </c>
      <c r="O1261" s="231">
        <v>392</v>
      </c>
      <c r="P1261" s="108">
        <v>7.75</v>
      </c>
      <c r="Q1261" s="105"/>
      <c r="R1261" s="67" t="s">
        <v>69</v>
      </c>
      <c r="S1261" s="71">
        <v>67.400000000000006</v>
      </c>
      <c r="T1261" s="67" t="s">
        <v>1401</v>
      </c>
    </row>
    <row r="1262" spans="1:20" x14ac:dyDescent="0.25">
      <c r="A1262" s="109">
        <v>43795</v>
      </c>
      <c r="B1262" s="108">
        <v>1515</v>
      </c>
      <c r="C1262" s="121">
        <f t="shared" si="97"/>
        <v>330</v>
      </c>
      <c r="E1262" s="110"/>
      <c r="F1262" s="105"/>
      <c r="G1262" s="67" t="s">
        <v>343</v>
      </c>
      <c r="H1262" s="71">
        <v>49.3</v>
      </c>
      <c r="I1262" s="71">
        <f t="shared" si="98"/>
        <v>9.6111111111111089</v>
      </c>
      <c r="J1262" s="106">
        <v>49.4</v>
      </c>
      <c r="K1262" s="106">
        <f t="shared" si="99"/>
        <v>9.6666666666666661</v>
      </c>
      <c r="L1262" s="71">
        <v>11.5</v>
      </c>
      <c r="M1262" s="72">
        <v>9.07</v>
      </c>
      <c r="O1262" s="231">
        <v>390</v>
      </c>
      <c r="P1262" s="108">
        <v>4.9000000000000004</v>
      </c>
      <c r="Q1262" s="105"/>
      <c r="R1262" s="67" t="s">
        <v>401</v>
      </c>
      <c r="S1262" s="71">
        <v>68.2</v>
      </c>
      <c r="T1262" s="67" t="s">
        <v>1435</v>
      </c>
    </row>
    <row r="1263" spans="1:20" x14ac:dyDescent="0.25">
      <c r="A1263" s="109">
        <v>43802</v>
      </c>
      <c r="B1263" s="108">
        <v>1217</v>
      </c>
      <c r="C1263" s="121">
        <f t="shared" si="97"/>
        <v>337</v>
      </c>
      <c r="E1263" s="110"/>
      <c r="F1263" s="105"/>
      <c r="G1263" s="67" t="s">
        <v>343</v>
      </c>
      <c r="H1263" s="71">
        <v>51</v>
      </c>
      <c r="I1263" s="71">
        <f t="shared" si="98"/>
        <v>10.555555555555555</v>
      </c>
      <c r="J1263" s="106">
        <v>56.5</v>
      </c>
      <c r="K1263" s="106">
        <f t="shared" si="99"/>
        <v>13.611111111111111</v>
      </c>
      <c r="L1263" s="71">
        <v>11.1</v>
      </c>
      <c r="M1263" s="72">
        <v>8.89</v>
      </c>
      <c r="O1263" s="231">
        <v>398</v>
      </c>
      <c r="P1263" s="108">
        <v>6.75</v>
      </c>
      <c r="Q1263" s="105"/>
      <c r="R1263" s="67" t="s">
        <v>385</v>
      </c>
      <c r="S1263" s="71">
        <v>69</v>
      </c>
      <c r="T1263" s="67" t="s">
        <v>1436</v>
      </c>
    </row>
    <row r="1264" spans="1:20" x14ac:dyDescent="0.25">
      <c r="A1264" s="109">
        <v>43803</v>
      </c>
      <c r="B1264" s="108">
        <v>1413</v>
      </c>
      <c r="C1264" s="121">
        <f t="shared" si="97"/>
        <v>338</v>
      </c>
      <c r="E1264" s="110"/>
      <c r="F1264" s="105"/>
      <c r="G1264" s="67" t="s">
        <v>343</v>
      </c>
      <c r="H1264" s="71">
        <v>54.1</v>
      </c>
      <c r="I1264" s="71">
        <f t="shared" si="98"/>
        <v>12.277777777777779</v>
      </c>
      <c r="J1264" s="106">
        <v>55.3</v>
      </c>
      <c r="K1264" s="106">
        <f t="shared" si="99"/>
        <v>12.944444444444443</v>
      </c>
      <c r="L1264" s="71">
        <v>10.7</v>
      </c>
      <c r="M1264" s="72">
        <v>8.83</v>
      </c>
      <c r="O1264" s="231">
        <v>409</v>
      </c>
      <c r="P1264" s="108">
        <v>8.0399999999999991</v>
      </c>
      <c r="Q1264" s="105"/>
      <c r="R1264" s="67" t="s">
        <v>385</v>
      </c>
      <c r="S1264" s="71">
        <v>70.900000000000006</v>
      </c>
      <c r="T1264" s="67" t="s">
        <v>1437</v>
      </c>
    </row>
    <row r="1265" spans="1:20" x14ac:dyDescent="0.25">
      <c r="A1265" s="109">
        <v>43804</v>
      </c>
      <c r="B1265" s="108">
        <v>1320</v>
      </c>
      <c r="C1265" s="121">
        <f t="shared" si="97"/>
        <v>339</v>
      </c>
      <c r="E1265" s="110"/>
      <c r="F1265" s="105"/>
      <c r="G1265" s="67" t="s">
        <v>343</v>
      </c>
      <c r="H1265" s="71">
        <v>52.8</v>
      </c>
      <c r="I1265" s="71">
        <f t="shared" si="98"/>
        <v>11.555555555555554</v>
      </c>
      <c r="J1265" s="106">
        <v>62.9</v>
      </c>
      <c r="K1265" s="106">
        <f t="shared" si="99"/>
        <v>17.166666666666664</v>
      </c>
      <c r="L1265" s="71">
        <v>12.4</v>
      </c>
      <c r="M1265" s="72">
        <v>8.8000000000000007</v>
      </c>
      <c r="O1265" s="231">
        <v>120</v>
      </c>
      <c r="P1265" s="108">
        <v>150</v>
      </c>
      <c r="Q1265" s="105"/>
      <c r="R1265" s="67" t="s">
        <v>1438</v>
      </c>
      <c r="S1265" s="71">
        <v>1200</v>
      </c>
      <c r="T1265" s="67" t="s">
        <v>1439</v>
      </c>
    </row>
    <row r="1266" spans="1:20" x14ac:dyDescent="0.25">
      <c r="A1266" s="109">
        <v>43806</v>
      </c>
      <c r="B1266" s="108">
        <v>1505</v>
      </c>
      <c r="C1266" s="121">
        <f t="shared" si="97"/>
        <v>341</v>
      </c>
      <c r="E1266" s="110"/>
      <c r="F1266" s="105"/>
      <c r="G1266" s="67" t="s">
        <v>343</v>
      </c>
      <c r="H1266" s="71">
        <v>50.7</v>
      </c>
      <c r="I1266" s="71">
        <f t="shared" si="98"/>
        <v>10.388888888888891</v>
      </c>
      <c r="J1266" s="106">
        <v>57.4</v>
      </c>
      <c r="K1266" s="106">
        <f t="shared" si="99"/>
        <v>14.111111111111111</v>
      </c>
      <c r="L1266" s="71">
        <v>10.6</v>
      </c>
      <c r="M1266" s="72">
        <v>8.6199999999999992</v>
      </c>
      <c r="O1266" s="231">
        <v>462</v>
      </c>
      <c r="P1266" s="108">
        <v>51</v>
      </c>
      <c r="Q1266" s="105"/>
      <c r="R1266" s="67" t="s">
        <v>385</v>
      </c>
      <c r="S1266" s="71">
        <v>205</v>
      </c>
      <c r="T1266" s="67" t="s">
        <v>1440</v>
      </c>
    </row>
    <row r="1267" spans="1:20" x14ac:dyDescent="0.25">
      <c r="A1267" s="109">
        <v>43808</v>
      </c>
      <c r="B1267" s="108">
        <v>1301</v>
      </c>
      <c r="C1267" s="121">
        <f t="shared" si="97"/>
        <v>343</v>
      </c>
      <c r="E1267" s="110"/>
      <c r="F1267" s="105"/>
      <c r="G1267" s="67" t="s">
        <v>343</v>
      </c>
      <c r="H1267" s="71">
        <v>50.6</v>
      </c>
      <c r="I1267" s="71">
        <f t="shared" si="98"/>
        <v>10.333333333333334</v>
      </c>
      <c r="J1267" s="106">
        <v>56.1</v>
      </c>
      <c r="K1267" s="106">
        <f t="shared" si="99"/>
        <v>13.388888888888889</v>
      </c>
      <c r="L1267" s="71">
        <v>11.4</v>
      </c>
      <c r="M1267" s="72">
        <v>8.81</v>
      </c>
      <c r="O1267" s="231">
        <v>145</v>
      </c>
      <c r="P1267" s="108">
        <v>53.5</v>
      </c>
      <c r="Q1267" s="105"/>
      <c r="R1267" s="67" t="s">
        <v>831</v>
      </c>
      <c r="S1267" s="71">
        <v>480</v>
      </c>
      <c r="T1267" s="67" t="s">
        <v>1441</v>
      </c>
    </row>
    <row r="1268" spans="1:20" x14ac:dyDescent="0.25">
      <c r="A1268" s="109">
        <v>43810</v>
      </c>
      <c r="B1268" s="108">
        <v>1347</v>
      </c>
      <c r="C1268" s="121">
        <f t="shared" si="97"/>
        <v>345</v>
      </c>
      <c r="E1268" s="110"/>
      <c r="F1268" s="105"/>
      <c r="G1268" s="67" t="s">
        <v>343</v>
      </c>
      <c r="H1268" s="71">
        <v>49.4</v>
      </c>
      <c r="I1268" s="71">
        <f t="shared" si="98"/>
        <v>9.6666666666666661</v>
      </c>
      <c r="J1268" s="106">
        <v>54.9</v>
      </c>
      <c r="K1268" s="106">
        <f t="shared" si="99"/>
        <v>12.722222222222221</v>
      </c>
      <c r="L1268" s="71">
        <v>10.8</v>
      </c>
      <c r="M1268" s="72">
        <v>8.6999999999999993</v>
      </c>
      <c r="O1268" s="231">
        <v>235</v>
      </c>
      <c r="P1268" s="108">
        <v>29.8</v>
      </c>
      <c r="Q1268" s="105"/>
      <c r="R1268" s="67" t="s">
        <v>401</v>
      </c>
      <c r="S1268" s="71">
        <v>130</v>
      </c>
      <c r="T1268" s="67" t="s">
        <v>1442</v>
      </c>
    </row>
    <row r="1269" spans="1:20" x14ac:dyDescent="0.25">
      <c r="A1269" s="109">
        <v>43811</v>
      </c>
      <c r="B1269" s="108">
        <v>1250</v>
      </c>
      <c r="C1269" s="121">
        <f t="shared" si="97"/>
        <v>346</v>
      </c>
      <c r="E1269" s="110"/>
      <c r="F1269" s="105"/>
      <c r="G1269" s="67" t="s">
        <v>343</v>
      </c>
      <c r="H1269" s="71">
        <v>50.8</v>
      </c>
      <c r="I1269" s="71">
        <f t="shared" si="98"/>
        <v>10.444444444444443</v>
      </c>
      <c r="J1269" s="106">
        <v>58.4</v>
      </c>
      <c r="K1269" s="106">
        <f t="shared" si="99"/>
        <v>14.666666666666666</v>
      </c>
      <c r="L1269" s="71">
        <v>10.8</v>
      </c>
      <c r="M1269" s="72">
        <v>8.49</v>
      </c>
      <c r="O1269" s="231">
        <v>316</v>
      </c>
      <c r="P1269" s="108">
        <v>24.5</v>
      </c>
      <c r="Q1269" s="105"/>
      <c r="R1269" s="67" t="s">
        <v>1443</v>
      </c>
      <c r="S1269" s="71">
        <v>98</v>
      </c>
      <c r="T1269" s="67" t="s">
        <v>1437</v>
      </c>
    </row>
    <row r="1270" spans="1:20" x14ac:dyDescent="0.25">
      <c r="A1270" s="109">
        <v>43815</v>
      </c>
      <c r="B1270" s="108">
        <v>1447</v>
      </c>
      <c r="C1270" s="121">
        <f t="shared" si="97"/>
        <v>350</v>
      </c>
      <c r="E1270" s="110"/>
      <c r="F1270" s="105"/>
      <c r="G1270" s="67" t="s">
        <v>343</v>
      </c>
      <c r="H1270" s="71">
        <v>48</v>
      </c>
      <c r="I1270" s="71">
        <f t="shared" si="98"/>
        <v>8.8888888888888893</v>
      </c>
      <c r="J1270" s="106">
        <v>47.2</v>
      </c>
      <c r="K1270" s="106">
        <f t="shared" si="99"/>
        <v>8.4444444444444464</v>
      </c>
      <c r="L1270" s="71">
        <v>11.3</v>
      </c>
      <c r="M1270" s="72">
        <v>8.6199999999999992</v>
      </c>
      <c r="O1270" s="231">
        <v>374</v>
      </c>
      <c r="P1270" s="108">
        <v>7.4</v>
      </c>
      <c r="Q1270" s="105"/>
      <c r="R1270" s="67" t="s">
        <v>1444</v>
      </c>
      <c r="S1270" s="71">
        <v>75.5</v>
      </c>
      <c r="T1270" s="67" t="s">
        <v>1445</v>
      </c>
    </row>
    <row r="1271" spans="1:20" x14ac:dyDescent="0.25">
      <c r="A1271" s="109">
        <v>43821</v>
      </c>
      <c r="B1271" s="108">
        <v>1347</v>
      </c>
      <c r="C1271" s="121">
        <f t="shared" si="97"/>
        <v>356</v>
      </c>
      <c r="E1271" s="110"/>
      <c r="F1271" s="105"/>
      <c r="G1271" s="67" t="s">
        <v>343</v>
      </c>
      <c r="H1271" s="71">
        <v>49.6</v>
      </c>
      <c r="I1271" s="71">
        <f t="shared" si="98"/>
        <v>9.7777777777777786</v>
      </c>
      <c r="J1271" s="106">
        <v>59.8</v>
      </c>
      <c r="K1271" s="106">
        <f t="shared" si="99"/>
        <v>15.444444444444443</v>
      </c>
      <c r="L1271" s="71">
        <v>12.9</v>
      </c>
      <c r="M1271" s="72">
        <v>8.8000000000000007</v>
      </c>
      <c r="O1271" s="231">
        <v>404</v>
      </c>
      <c r="P1271" s="108">
        <v>5.0599999999999996</v>
      </c>
      <c r="Q1271" s="105"/>
      <c r="R1271" s="67" t="s">
        <v>1446</v>
      </c>
      <c r="S1271" s="71">
        <v>71.8</v>
      </c>
      <c r="T1271" s="67" t="s">
        <v>1447</v>
      </c>
    </row>
    <row r="1272" spans="1:20" x14ac:dyDescent="0.25">
      <c r="A1272" s="109">
        <v>43835</v>
      </c>
      <c r="B1272" s="108">
        <v>1310</v>
      </c>
      <c r="C1272" s="121">
        <f t="shared" si="97"/>
        <v>5</v>
      </c>
      <c r="E1272" s="110"/>
      <c r="F1272" s="105"/>
      <c r="G1272" s="67" t="s">
        <v>343</v>
      </c>
      <c r="H1272" s="71">
        <v>51.6</v>
      </c>
      <c r="I1272" s="71">
        <f t="shared" si="98"/>
        <v>10.888888888888889</v>
      </c>
      <c r="J1272" s="106">
        <v>57.2</v>
      </c>
      <c r="K1272" s="106">
        <f t="shared" si="99"/>
        <v>14.000000000000002</v>
      </c>
      <c r="L1272" s="71">
        <v>12.2</v>
      </c>
      <c r="M1272" s="72">
        <v>8.9</v>
      </c>
      <c r="O1272" s="231">
        <v>407</v>
      </c>
      <c r="P1272" s="108">
        <v>5.48</v>
      </c>
      <c r="Q1272" s="105"/>
      <c r="R1272" s="67" t="s">
        <v>401</v>
      </c>
      <c r="S1272" s="71">
        <v>73.599999999999994</v>
      </c>
      <c r="T1272" s="67" t="s">
        <v>1448</v>
      </c>
    </row>
    <row r="1273" spans="1:20" x14ac:dyDescent="0.25">
      <c r="A1273" s="109">
        <v>43847</v>
      </c>
      <c r="B1273" s="108">
        <v>1645</v>
      </c>
      <c r="C1273" s="121">
        <f t="shared" si="97"/>
        <v>17</v>
      </c>
      <c r="E1273" s="110"/>
      <c r="F1273" s="105"/>
      <c r="G1273" s="67" t="s">
        <v>343</v>
      </c>
      <c r="H1273" s="71">
        <v>50.9</v>
      </c>
      <c r="I1273" s="71">
        <f t="shared" si="98"/>
        <v>10.499999999999998</v>
      </c>
      <c r="J1273" s="106">
        <v>53.9</v>
      </c>
      <c r="K1273" s="106">
        <f t="shared" si="99"/>
        <v>12.166666666666666</v>
      </c>
      <c r="L1273" s="71">
        <v>11.1</v>
      </c>
      <c r="M1273" s="72">
        <v>9.15</v>
      </c>
      <c r="O1273" s="231">
        <v>433</v>
      </c>
      <c r="P1273" s="108">
        <v>4.67</v>
      </c>
      <c r="Q1273" s="105"/>
      <c r="R1273" s="67" t="s">
        <v>1449</v>
      </c>
      <c r="S1273" s="71">
        <v>76.5</v>
      </c>
      <c r="T1273" s="67" t="s">
        <v>1450</v>
      </c>
    </row>
    <row r="1274" spans="1:20" x14ac:dyDescent="0.25">
      <c r="A1274" s="109">
        <v>43858</v>
      </c>
      <c r="B1274" s="108">
        <v>1400</v>
      </c>
      <c r="C1274" s="121">
        <f t="shared" si="97"/>
        <v>28</v>
      </c>
      <c r="E1274" s="110"/>
      <c r="F1274" s="105"/>
      <c r="G1274" s="67" t="s">
        <v>343</v>
      </c>
      <c r="H1274" s="71">
        <v>54.3</v>
      </c>
      <c r="I1274" s="71">
        <f t="shared" si="98"/>
        <v>12.388888888888888</v>
      </c>
      <c r="J1274" s="106">
        <v>58.8</v>
      </c>
      <c r="K1274" s="106">
        <f t="shared" si="99"/>
        <v>14.888888888888888</v>
      </c>
      <c r="L1274" s="71">
        <v>11.6</v>
      </c>
      <c r="M1274" s="72">
        <v>8.8000000000000007</v>
      </c>
      <c r="O1274" s="231">
        <v>278</v>
      </c>
      <c r="P1274" s="108">
        <v>11.4</v>
      </c>
      <c r="Q1274" s="105"/>
      <c r="R1274" s="67" t="s">
        <v>107</v>
      </c>
      <c r="S1274" s="71">
        <v>116</v>
      </c>
      <c r="T1274" s="67" t="s">
        <v>1451</v>
      </c>
    </row>
    <row r="1275" spans="1:20" x14ac:dyDescent="0.25">
      <c r="A1275" s="109">
        <v>43861</v>
      </c>
      <c r="B1275" s="108">
        <v>1435</v>
      </c>
      <c r="C1275" s="121">
        <f t="shared" si="97"/>
        <v>31</v>
      </c>
      <c r="E1275" s="110"/>
      <c r="F1275" s="105"/>
      <c r="G1275" s="67" t="s">
        <v>343</v>
      </c>
      <c r="H1275" s="71">
        <v>52.9</v>
      </c>
      <c r="I1275" s="71">
        <f t="shared" si="98"/>
        <v>11.611111111111111</v>
      </c>
      <c r="J1275" s="106">
        <v>65</v>
      </c>
      <c r="K1275" s="106">
        <f t="shared" si="99"/>
        <v>18.333333333333332</v>
      </c>
      <c r="L1275" s="71">
        <v>9.9</v>
      </c>
      <c r="M1275" s="72">
        <v>8.8699999999999992</v>
      </c>
      <c r="O1275" s="231">
        <v>327</v>
      </c>
      <c r="P1275" s="108">
        <v>8.0500000000000007</v>
      </c>
      <c r="Q1275" s="105"/>
      <c r="R1275" s="67" t="s">
        <v>1452</v>
      </c>
      <c r="S1275" s="71">
        <v>91.6</v>
      </c>
      <c r="T1275" s="67" t="s">
        <v>1437</v>
      </c>
    </row>
    <row r="1276" spans="1:20" x14ac:dyDescent="0.25">
      <c r="A1276" s="109">
        <v>43881</v>
      </c>
      <c r="B1276" s="108">
        <v>1615</v>
      </c>
      <c r="C1276" s="121">
        <f t="shared" si="97"/>
        <v>51</v>
      </c>
      <c r="E1276" s="110"/>
      <c r="F1276" s="105"/>
      <c r="G1276" s="67" t="s">
        <v>343</v>
      </c>
      <c r="H1276" s="71">
        <v>57.5</v>
      </c>
      <c r="I1276" s="71">
        <f t="shared" si="98"/>
        <v>14.166666666666666</v>
      </c>
      <c r="J1276" s="106">
        <v>67.3</v>
      </c>
      <c r="K1276" s="106">
        <f t="shared" si="99"/>
        <v>19.611111111111111</v>
      </c>
      <c r="L1276" s="71">
        <v>11</v>
      </c>
      <c r="M1276" s="72">
        <v>9.0299999999999994</v>
      </c>
      <c r="O1276" s="231">
        <v>438</v>
      </c>
      <c r="P1276" s="108">
        <v>7.74</v>
      </c>
      <c r="Q1276" s="105"/>
      <c r="R1276" s="67" t="s">
        <v>1453</v>
      </c>
      <c r="S1276" s="71">
        <v>70</v>
      </c>
      <c r="T1276" s="67" t="s">
        <v>1448</v>
      </c>
    </row>
    <row r="1277" spans="1:20" x14ac:dyDescent="0.25">
      <c r="A1277" s="109">
        <v>43882</v>
      </c>
      <c r="B1277" s="108">
        <v>1516</v>
      </c>
      <c r="C1277" s="121">
        <f t="shared" si="97"/>
        <v>52</v>
      </c>
      <c r="E1277" s="110"/>
      <c r="F1277" s="105"/>
      <c r="G1277" s="67" t="s">
        <v>343</v>
      </c>
      <c r="H1277" s="71">
        <v>58.6</v>
      </c>
      <c r="I1277" s="71">
        <f t="shared" si="98"/>
        <v>14.777777777777779</v>
      </c>
      <c r="J1277" s="106">
        <v>71.099999999999994</v>
      </c>
      <c r="K1277" s="106">
        <f t="shared" si="99"/>
        <v>21.722222222222218</v>
      </c>
      <c r="L1277" s="71">
        <v>9.4</v>
      </c>
      <c r="M1277" s="72">
        <v>9.02</v>
      </c>
      <c r="O1277" s="231">
        <v>402</v>
      </c>
      <c r="P1277" s="108">
        <v>9.33</v>
      </c>
      <c r="Q1277" s="105"/>
      <c r="R1277" s="67" t="s">
        <v>1454</v>
      </c>
      <c r="S1277" s="71">
        <v>70</v>
      </c>
      <c r="T1277" s="67" t="s">
        <v>1455</v>
      </c>
    </row>
    <row r="1278" spans="1:20" x14ac:dyDescent="0.25">
      <c r="A1278" s="109">
        <v>43884</v>
      </c>
      <c r="B1278" s="108">
        <v>1721</v>
      </c>
      <c r="C1278" s="121">
        <f t="shared" si="97"/>
        <v>54</v>
      </c>
      <c r="E1278" s="110"/>
      <c r="F1278" s="105"/>
      <c r="G1278" s="67" t="s">
        <v>343</v>
      </c>
      <c r="H1278" s="71">
        <v>54.5</v>
      </c>
      <c r="I1278" s="71">
        <f t="shared" si="98"/>
        <v>12.5</v>
      </c>
      <c r="J1278" s="106">
        <v>52.4</v>
      </c>
      <c r="K1278" s="106">
        <f t="shared" si="99"/>
        <v>11.333333333333332</v>
      </c>
      <c r="L1278" s="71">
        <v>10.5</v>
      </c>
      <c r="M1278" s="72">
        <v>9.1</v>
      </c>
      <c r="O1278" s="231">
        <v>408</v>
      </c>
      <c r="P1278" s="108">
        <v>10.1</v>
      </c>
      <c r="Q1278" s="105"/>
      <c r="R1278" s="67" t="s">
        <v>1456</v>
      </c>
      <c r="S1278" s="106">
        <v>72</v>
      </c>
      <c r="T1278" s="67" t="s">
        <v>1447</v>
      </c>
    </row>
    <row r="1279" spans="1:20" x14ac:dyDescent="0.25">
      <c r="A1279" s="109">
        <v>43887</v>
      </c>
      <c r="B1279" s="108">
        <v>1449</v>
      </c>
      <c r="C1279" s="121">
        <f t="shared" si="97"/>
        <v>57</v>
      </c>
      <c r="E1279" s="110"/>
      <c r="F1279" s="105"/>
      <c r="G1279" s="67" t="s">
        <v>343</v>
      </c>
      <c r="H1279" s="71">
        <v>53.3</v>
      </c>
      <c r="I1279" s="71">
        <f t="shared" si="98"/>
        <v>11.833333333333332</v>
      </c>
      <c r="J1279" s="106">
        <v>63.5</v>
      </c>
      <c r="K1279" s="106">
        <f t="shared" si="99"/>
        <v>17.5</v>
      </c>
      <c r="L1279" s="71">
        <v>13.2</v>
      </c>
      <c r="M1279" s="72">
        <v>9.0299999999999994</v>
      </c>
      <c r="O1279" s="231">
        <v>246</v>
      </c>
      <c r="P1279" s="108">
        <v>32.200000000000003</v>
      </c>
      <c r="Q1279" s="105"/>
      <c r="R1279" s="67" t="s">
        <v>110</v>
      </c>
      <c r="S1279" s="106">
        <v>125</v>
      </c>
      <c r="T1279" s="67" t="s">
        <v>1457</v>
      </c>
    </row>
    <row r="1280" spans="1:20" x14ac:dyDescent="0.25">
      <c r="A1280" s="109">
        <v>43888</v>
      </c>
      <c r="B1280" s="108">
        <v>1206</v>
      </c>
      <c r="C1280" s="121">
        <f t="shared" si="97"/>
        <v>58</v>
      </c>
      <c r="E1280" s="110"/>
      <c r="F1280" s="105"/>
      <c r="G1280" s="67" t="s">
        <v>343</v>
      </c>
      <c r="H1280" s="71">
        <v>51.8</v>
      </c>
      <c r="I1280" s="71">
        <f t="shared" si="98"/>
        <v>10.999999999999998</v>
      </c>
      <c r="J1280" s="106">
        <v>62.3</v>
      </c>
      <c r="K1280" s="106">
        <f t="shared" si="99"/>
        <v>16.833333333333332</v>
      </c>
      <c r="L1280" s="71">
        <v>11.5</v>
      </c>
      <c r="M1280" s="72">
        <v>8.65</v>
      </c>
      <c r="O1280" s="231">
        <v>283</v>
      </c>
      <c r="P1280" s="108">
        <v>24.4</v>
      </c>
      <c r="Q1280" s="105"/>
      <c r="R1280" s="67" t="s">
        <v>115</v>
      </c>
      <c r="S1280" s="108">
        <v>95</v>
      </c>
      <c r="T1280" s="67" t="s">
        <v>1458</v>
      </c>
    </row>
    <row r="1281" spans="1:20" x14ac:dyDescent="0.25">
      <c r="A1281" s="109">
        <v>43890</v>
      </c>
      <c r="B1281" s="108">
        <v>1515</v>
      </c>
      <c r="C1281" s="121">
        <f t="shared" si="97"/>
        <v>60</v>
      </c>
      <c r="E1281" s="110"/>
      <c r="F1281" s="105"/>
      <c r="G1281" s="67" t="s">
        <v>343</v>
      </c>
      <c r="H1281" s="71">
        <v>63.4</v>
      </c>
      <c r="I1281" s="71">
        <f t="shared" si="98"/>
        <v>17.444444444444443</v>
      </c>
      <c r="J1281" s="106">
        <v>72.2</v>
      </c>
      <c r="K1281" s="106">
        <f t="shared" si="99"/>
        <v>22.333333333333336</v>
      </c>
      <c r="L1281" s="71">
        <v>11.7</v>
      </c>
      <c r="M1281" s="72">
        <v>8.7100000000000009</v>
      </c>
      <c r="O1281" s="231">
        <v>344</v>
      </c>
      <c r="P1281" s="108">
        <v>11.1</v>
      </c>
      <c r="Q1281" s="105"/>
      <c r="R1281" s="67" t="s">
        <v>1353</v>
      </c>
      <c r="S1281" s="108">
        <v>85.3</v>
      </c>
      <c r="T1281" s="67" t="s">
        <v>1459</v>
      </c>
    </row>
    <row r="1282" spans="1:20" x14ac:dyDescent="0.25">
      <c r="A1282" s="109">
        <v>43894</v>
      </c>
      <c r="B1282" s="108">
        <v>1416</v>
      </c>
      <c r="C1282" s="121">
        <f t="shared" si="97"/>
        <v>64</v>
      </c>
      <c r="E1282" s="110"/>
      <c r="F1282" s="105"/>
      <c r="G1282" s="67" t="s">
        <v>343</v>
      </c>
      <c r="H1282" s="71">
        <v>59.2</v>
      </c>
      <c r="I1282" s="71">
        <f t="shared" si="98"/>
        <v>15.111111111111112</v>
      </c>
      <c r="J1282" s="106">
        <v>74.3</v>
      </c>
      <c r="K1282" s="106">
        <f t="shared" si="99"/>
        <v>23.499999999999996</v>
      </c>
      <c r="L1282" s="71">
        <v>12.2</v>
      </c>
      <c r="M1282" s="72">
        <v>8.99</v>
      </c>
      <c r="O1282" s="231">
        <v>376</v>
      </c>
      <c r="P1282" s="108">
        <v>10</v>
      </c>
      <c r="Q1282" s="105"/>
      <c r="R1282" s="67" t="s">
        <v>144</v>
      </c>
      <c r="S1282" s="108">
        <v>72.7</v>
      </c>
      <c r="T1282" s="67" t="s">
        <v>1460</v>
      </c>
    </row>
    <row r="1283" spans="1:20" x14ac:dyDescent="0.25">
      <c r="A1283" s="69">
        <v>43898</v>
      </c>
      <c r="B1283" s="68">
        <v>1441</v>
      </c>
      <c r="C1283" s="9">
        <f t="shared" si="97"/>
        <v>68</v>
      </c>
      <c r="E1283" s="67"/>
      <c r="F1283" s="67"/>
      <c r="G1283" s="67" t="s">
        <v>343</v>
      </c>
      <c r="H1283" s="71">
        <v>61.1</v>
      </c>
      <c r="I1283" s="72">
        <f t="shared" si="98"/>
        <v>16.166666666666668</v>
      </c>
      <c r="J1283" s="68">
        <v>69.2</v>
      </c>
      <c r="K1283" s="71">
        <f t="shared" si="99"/>
        <v>20.666666666666668</v>
      </c>
      <c r="L1283" s="71">
        <v>12.2</v>
      </c>
      <c r="M1283" s="72">
        <v>8.8699999999999992</v>
      </c>
      <c r="O1283" s="231">
        <v>382</v>
      </c>
      <c r="P1283" s="68">
        <v>14.4</v>
      </c>
      <c r="Q1283" s="67"/>
      <c r="R1283" s="67" t="s">
        <v>1461</v>
      </c>
      <c r="S1283" s="68">
        <v>71.8</v>
      </c>
      <c r="T1283" s="67" t="s">
        <v>1462</v>
      </c>
    </row>
    <row r="1284" spans="1:20" x14ac:dyDescent="0.25">
      <c r="A1284" s="109">
        <v>43901</v>
      </c>
      <c r="B1284" s="108">
        <v>1741</v>
      </c>
      <c r="C1284" s="121">
        <f t="shared" si="97"/>
        <v>71</v>
      </c>
      <c r="E1284" s="110"/>
      <c r="F1284" s="105"/>
      <c r="G1284" s="67" t="s">
        <v>343</v>
      </c>
      <c r="H1284" s="71">
        <v>60</v>
      </c>
      <c r="I1284" s="71">
        <f t="shared" si="98"/>
        <v>15.555555555555555</v>
      </c>
      <c r="J1284" s="106">
        <v>58.9</v>
      </c>
      <c r="K1284" s="106">
        <f t="shared" si="99"/>
        <v>14.944444444444443</v>
      </c>
      <c r="L1284" s="71">
        <v>11</v>
      </c>
      <c r="M1284" s="72">
        <v>9.14</v>
      </c>
      <c r="O1284" s="231">
        <v>375</v>
      </c>
      <c r="P1284" s="108">
        <v>11.9</v>
      </c>
      <c r="Q1284" s="105"/>
      <c r="R1284" s="67" t="s">
        <v>1463</v>
      </c>
      <c r="S1284" s="68">
        <v>80</v>
      </c>
      <c r="T1284" s="67" t="s">
        <v>1447</v>
      </c>
    </row>
    <row r="1285" spans="1:20" x14ac:dyDescent="0.25">
      <c r="A1285" s="109">
        <v>43902</v>
      </c>
      <c r="B1285" s="108">
        <v>1155</v>
      </c>
      <c r="C1285" s="121">
        <f t="shared" si="97"/>
        <v>72</v>
      </c>
      <c r="E1285" s="110"/>
      <c r="F1285" s="105"/>
      <c r="G1285" s="67" t="s">
        <v>343</v>
      </c>
      <c r="H1285" s="71">
        <v>55.4</v>
      </c>
      <c r="I1285" s="71">
        <f t="shared" si="98"/>
        <v>12.999999999999998</v>
      </c>
      <c r="J1285" s="106">
        <v>57.9</v>
      </c>
      <c r="K1285" s="106">
        <f t="shared" si="99"/>
        <v>14.388888888888888</v>
      </c>
      <c r="L1285" s="71">
        <v>10.4</v>
      </c>
      <c r="M1285" s="72">
        <v>9.07</v>
      </c>
      <c r="O1285" s="231">
        <v>162</v>
      </c>
      <c r="P1285" s="108">
        <v>71.7</v>
      </c>
      <c r="Q1285" s="105"/>
      <c r="R1285" s="67" t="s">
        <v>1464</v>
      </c>
      <c r="S1285" s="108">
        <v>1200</v>
      </c>
      <c r="T1285" s="67" t="s">
        <v>1437</v>
      </c>
    </row>
    <row r="1286" spans="1:20" x14ac:dyDescent="0.25">
      <c r="A1286" s="109">
        <v>43903</v>
      </c>
      <c r="B1286" s="108">
        <v>1216</v>
      </c>
      <c r="C1286" s="121">
        <f t="shared" si="97"/>
        <v>73</v>
      </c>
      <c r="E1286" s="110"/>
      <c r="F1286" s="105"/>
      <c r="G1286" s="67" t="s">
        <v>343</v>
      </c>
      <c r="H1286" s="71">
        <v>50.8</v>
      </c>
      <c r="I1286" s="71">
        <f t="shared" si="98"/>
        <v>10.444444444444443</v>
      </c>
      <c r="J1286" s="106">
        <v>57.7</v>
      </c>
      <c r="K1286" s="106">
        <f t="shared" si="99"/>
        <v>14.277777777777779</v>
      </c>
      <c r="L1286" s="71">
        <v>10.7</v>
      </c>
      <c r="M1286" s="72">
        <v>8.94</v>
      </c>
      <c r="O1286" s="231">
        <v>92</v>
      </c>
      <c r="P1286" s="108">
        <v>1068</v>
      </c>
      <c r="Q1286" s="105"/>
      <c r="R1286" s="67" t="s">
        <v>1465</v>
      </c>
      <c r="S1286" s="108">
        <v>11000</v>
      </c>
      <c r="T1286" s="67" t="s">
        <v>1466</v>
      </c>
    </row>
    <row r="1287" spans="1:20" x14ac:dyDescent="0.25">
      <c r="A1287" s="109">
        <v>43909</v>
      </c>
      <c r="B1287" s="108">
        <v>1105</v>
      </c>
      <c r="C1287" s="121">
        <f t="shared" ref="C1287:C1316" si="100">A1287-DATE(YEAR(A1287),1,0)</f>
        <v>79</v>
      </c>
      <c r="E1287" s="110"/>
      <c r="F1287" s="105"/>
      <c r="G1287" s="67" t="s">
        <v>343</v>
      </c>
      <c r="H1287" s="71">
        <v>54</v>
      </c>
      <c r="I1287" s="71">
        <f t="shared" si="98"/>
        <v>12.222222222222221</v>
      </c>
      <c r="J1287" s="106">
        <v>51.4</v>
      </c>
      <c r="K1287" s="106">
        <f t="shared" si="99"/>
        <v>10.777777777777777</v>
      </c>
      <c r="L1287" s="71">
        <v>11.2</v>
      </c>
      <c r="M1287" s="72">
        <v>8.75</v>
      </c>
      <c r="O1287" s="231">
        <v>282</v>
      </c>
      <c r="P1287" s="108">
        <v>29.5</v>
      </c>
      <c r="Q1287" s="105"/>
      <c r="R1287" s="67" t="s">
        <v>1467</v>
      </c>
      <c r="S1287" s="108">
        <v>300</v>
      </c>
      <c r="T1287" s="67" t="s">
        <v>1468</v>
      </c>
    </row>
    <row r="1288" spans="1:20" x14ac:dyDescent="0.25">
      <c r="A1288" s="109">
        <v>43910</v>
      </c>
      <c r="B1288" s="108">
        <v>1001</v>
      </c>
      <c r="C1288" s="121">
        <f t="shared" si="100"/>
        <v>80</v>
      </c>
      <c r="E1288" s="110"/>
      <c r="F1288" s="105"/>
      <c r="G1288" s="67" t="s">
        <v>343</v>
      </c>
      <c r="H1288" s="71">
        <v>56.1</v>
      </c>
      <c r="I1288" s="71">
        <f t="shared" si="98"/>
        <v>13.388888888888889</v>
      </c>
      <c r="J1288" s="106">
        <v>55</v>
      </c>
      <c r="K1288" s="106">
        <f t="shared" si="99"/>
        <v>12.777777777777777</v>
      </c>
      <c r="L1288" s="71">
        <v>10.8</v>
      </c>
      <c r="M1288" s="72">
        <v>8.4</v>
      </c>
      <c r="O1288" s="231">
        <v>176</v>
      </c>
      <c r="P1288" s="108">
        <v>85</v>
      </c>
      <c r="Q1288" s="105"/>
      <c r="R1288" s="67" t="s">
        <v>943</v>
      </c>
      <c r="S1288" s="108">
        <v>1020</v>
      </c>
      <c r="T1288" s="67" t="s">
        <v>1469</v>
      </c>
    </row>
    <row r="1289" spans="1:20" x14ac:dyDescent="0.25">
      <c r="A1289" s="109">
        <v>43911</v>
      </c>
      <c r="B1289" s="108">
        <v>907</v>
      </c>
      <c r="C1289" s="121">
        <f t="shared" si="100"/>
        <v>81</v>
      </c>
      <c r="E1289" s="110"/>
      <c r="F1289" s="105"/>
      <c r="G1289" s="67" t="s">
        <v>343</v>
      </c>
      <c r="H1289" s="71">
        <v>49.1</v>
      </c>
      <c r="I1289" s="71">
        <f t="shared" si="98"/>
        <v>9.5</v>
      </c>
      <c r="J1289" s="106">
        <v>59.2</v>
      </c>
      <c r="K1289" s="106">
        <f t="shared" si="99"/>
        <v>15.111111111111112</v>
      </c>
      <c r="L1289" s="71">
        <v>11.1</v>
      </c>
      <c r="M1289" s="72">
        <v>8.67</v>
      </c>
      <c r="O1289" s="231">
        <v>135</v>
      </c>
      <c r="P1289" s="108">
        <v>163</v>
      </c>
      <c r="Q1289" s="105"/>
      <c r="R1289" s="67" t="s">
        <v>1304</v>
      </c>
      <c r="S1289" s="108">
        <v>1800</v>
      </c>
      <c r="T1289" s="67" t="s">
        <v>1470</v>
      </c>
    </row>
    <row r="1290" spans="1:20" x14ac:dyDescent="0.25">
      <c r="A1290" s="109">
        <v>43914</v>
      </c>
      <c r="B1290" s="108">
        <v>1357</v>
      </c>
      <c r="C1290" s="121">
        <f t="shared" si="100"/>
        <v>84</v>
      </c>
      <c r="E1290" s="110"/>
      <c r="F1290" s="105"/>
      <c r="G1290" s="67" t="s">
        <v>343</v>
      </c>
      <c r="H1290" s="71">
        <v>55.7</v>
      </c>
      <c r="I1290" s="71">
        <f t="shared" si="98"/>
        <v>13.166666666666668</v>
      </c>
      <c r="J1290" s="106">
        <v>68.2</v>
      </c>
      <c r="K1290" s="106">
        <f t="shared" si="99"/>
        <v>20.111111111111111</v>
      </c>
      <c r="L1290" s="71">
        <v>10.199999999999999</v>
      </c>
      <c r="M1290" s="72">
        <v>8.7799999999999994</v>
      </c>
      <c r="O1290" s="231">
        <v>169</v>
      </c>
      <c r="P1290" s="108">
        <v>34.4</v>
      </c>
      <c r="Q1290" s="105"/>
      <c r="R1290" s="67" t="s">
        <v>831</v>
      </c>
      <c r="S1290" s="108">
        <v>877</v>
      </c>
      <c r="T1290" s="67" t="s">
        <v>1471</v>
      </c>
    </row>
    <row r="1291" spans="1:20" x14ac:dyDescent="0.25">
      <c r="A1291" s="109">
        <v>43916</v>
      </c>
      <c r="B1291" s="108">
        <v>1025</v>
      </c>
      <c r="C1291" s="121">
        <f t="shared" si="100"/>
        <v>86</v>
      </c>
      <c r="E1291" s="110"/>
      <c r="F1291" s="105"/>
      <c r="G1291" s="67" t="s">
        <v>343</v>
      </c>
      <c r="H1291" s="71">
        <v>55.8</v>
      </c>
      <c r="I1291" s="71">
        <f t="shared" si="98"/>
        <v>13.22222222222222</v>
      </c>
      <c r="J1291" s="106">
        <v>66.2</v>
      </c>
      <c r="K1291" s="106">
        <f t="shared" si="99"/>
        <v>19</v>
      </c>
      <c r="L1291" s="71">
        <v>10.7</v>
      </c>
      <c r="M1291" s="72">
        <v>8.75</v>
      </c>
      <c r="O1291" s="231">
        <v>224</v>
      </c>
      <c r="P1291" s="108">
        <v>27.1</v>
      </c>
      <c r="Q1291" s="105"/>
      <c r="R1291" s="67" t="s">
        <v>865</v>
      </c>
      <c r="S1291" s="108">
        <v>326</v>
      </c>
      <c r="T1291" s="67" t="s">
        <v>1472</v>
      </c>
    </row>
    <row r="1292" spans="1:20" x14ac:dyDescent="0.25">
      <c r="A1292" s="109">
        <v>43917</v>
      </c>
      <c r="B1292" s="108">
        <v>1157</v>
      </c>
      <c r="C1292" s="121">
        <f t="shared" si="100"/>
        <v>87</v>
      </c>
      <c r="E1292" s="110"/>
      <c r="F1292" s="105"/>
      <c r="G1292" s="67" t="s">
        <v>343</v>
      </c>
      <c r="H1292" s="71">
        <v>53.1</v>
      </c>
      <c r="I1292" s="71">
        <f t="shared" si="98"/>
        <v>11.722222222222223</v>
      </c>
      <c r="J1292" s="106">
        <v>58.2</v>
      </c>
      <c r="K1292" s="106">
        <f t="shared" si="99"/>
        <v>14.555555555555557</v>
      </c>
      <c r="L1292" s="71">
        <v>10.8</v>
      </c>
      <c r="M1292" s="72">
        <v>8.6</v>
      </c>
      <c r="O1292" s="231">
        <v>256</v>
      </c>
      <c r="P1292" s="108">
        <v>19.899999999999999</v>
      </c>
      <c r="Q1292" s="105"/>
      <c r="R1292" s="67" t="s">
        <v>46</v>
      </c>
      <c r="S1292" s="108">
        <v>207</v>
      </c>
      <c r="T1292" s="67" t="s">
        <v>1459</v>
      </c>
    </row>
    <row r="1293" spans="1:20" x14ac:dyDescent="0.25">
      <c r="A1293" s="195">
        <v>43919</v>
      </c>
      <c r="B1293" s="112">
        <v>1211</v>
      </c>
      <c r="C1293" s="120">
        <f t="shared" si="100"/>
        <v>89</v>
      </c>
      <c r="G1293" s="67" t="s">
        <v>343</v>
      </c>
      <c r="H1293" s="235">
        <v>53.1</v>
      </c>
      <c r="I1293" s="71">
        <f t="shared" si="98"/>
        <v>11.722222222222223</v>
      </c>
      <c r="J1293" s="235">
        <v>58.2</v>
      </c>
      <c r="K1293" s="106">
        <f t="shared" si="99"/>
        <v>14.555555555555557</v>
      </c>
      <c r="L1293" s="235">
        <v>9.6999999999999993</v>
      </c>
      <c r="M1293" s="236">
        <v>8.7200000000000006</v>
      </c>
      <c r="O1293" s="233">
        <v>319</v>
      </c>
      <c r="P1293" s="112">
        <v>13.1</v>
      </c>
      <c r="R1293" s="237" t="s">
        <v>831</v>
      </c>
      <c r="S1293" s="112">
        <v>124</v>
      </c>
      <c r="T1293" s="237" t="s">
        <v>1475</v>
      </c>
    </row>
    <row r="1294" spans="1:20" x14ac:dyDescent="0.25">
      <c r="A1294" s="195">
        <v>43924</v>
      </c>
      <c r="B1294" s="112">
        <v>1745</v>
      </c>
      <c r="C1294" s="120">
        <f t="shared" si="100"/>
        <v>94</v>
      </c>
      <c r="G1294" s="67" t="s">
        <v>343</v>
      </c>
      <c r="H1294" s="235">
        <v>65</v>
      </c>
      <c r="I1294" s="71">
        <f t="shared" si="98"/>
        <v>18.333333333333332</v>
      </c>
      <c r="J1294" s="235">
        <v>68.7</v>
      </c>
      <c r="K1294" s="106">
        <f t="shared" si="99"/>
        <v>20.388888888888889</v>
      </c>
      <c r="L1294" s="235">
        <v>10.5</v>
      </c>
      <c r="M1294" s="236">
        <v>8.9700000000000006</v>
      </c>
      <c r="O1294" s="235">
        <v>386</v>
      </c>
      <c r="P1294" s="233">
        <v>10.3</v>
      </c>
      <c r="R1294" s="237" t="s">
        <v>865</v>
      </c>
      <c r="S1294" s="112">
        <v>95</v>
      </c>
      <c r="T1294" s="237" t="s">
        <v>1478</v>
      </c>
    </row>
    <row r="1295" spans="1:20" x14ac:dyDescent="0.25">
      <c r="A1295" s="195">
        <v>43935</v>
      </c>
      <c r="B1295" s="112">
        <v>1336</v>
      </c>
      <c r="C1295" s="120">
        <f t="shared" si="100"/>
        <v>105</v>
      </c>
      <c r="G1295" s="67" t="s">
        <v>343</v>
      </c>
      <c r="H1295" s="235">
        <v>62.8</v>
      </c>
      <c r="I1295" s="71">
        <f t="shared" si="98"/>
        <v>17.111111111111111</v>
      </c>
      <c r="J1295" s="235">
        <v>66.8</v>
      </c>
      <c r="K1295" s="106">
        <f t="shared" si="99"/>
        <v>19.333333333333332</v>
      </c>
      <c r="L1295" s="235">
        <v>10.6</v>
      </c>
      <c r="M1295" s="236">
        <v>9.24</v>
      </c>
      <c r="O1295" s="233">
        <v>395</v>
      </c>
      <c r="P1295" s="112">
        <v>6.03</v>
      </c>
      <c r="R1295" s="237" t="s">
        <v>1503</v>
      </c>
      <c r="S1295" s="112">
        <v>98.2</v>
      </c>
      <c r="T1295" s="237" t="s">
        <v>1481</v>
      </c>
    </row>
    <row r="1296" spans="1:20" x14ac:dyDescent="0.25">
      <c r="A1296" s="195">
        <v>43936</v>
      </c>
      <c r="B1296" s="112">
        <v>1550</v>
      </c>
      <c r="C1296" s="120">
        <f t="shared" si="100"/>
        <v>106</v>
      </c>
      <c r="G1296" s="67" t="s">
        <v>343</v>
      </c>
      <c r="H1296" s="235">
        <v>64.3</v>
      </c>
      <c r="I1296" s="71">
        <f t="shared" si="98"/>
        <v>17.944444444444443</v>
      </c>
      <c r="J1296" s="235">
        <v>74.5</v>
      </c>
      <c r="K1296" s="106">
        <f t="shared" si="99"/>
        <v>23.611111111111111</v>
      </c>
      <c r="L1296" s="235">
        <v>10.7</v>
      </c>
      <c r="M1296" s="236">
        <v>9.14</v>
      </c>
      <c r="O1296" s="233">
        <v>391</v>
      </c>
      <c r="P1296" s="112">
        <v>8.69</v>
      </c>
      <c r="R1296" s="237" t="s">
        <v>1504</v>
      </c>
      <c r="S1296" s="112">
        <v>92.7</v>
      </c>
      <c r="T1296" s="237" t="s">
        <v>1439</v>
      </c>
    </row>
    <row r="1297" spans="1:20" x14ac:dyDescent="0.25">
      <c r="A1297" s="195">
        <v>43938</v>
      </c>
      <c r="B1297" s="112">
        <v>1027</v>
      </c>
      <c r="C1297" s="120">
        <f t="shared" si="100"/>
        <v>108</v>
      </c>
      <c r="G1297" s="67" t="s">
        <v>343</v>
      </c>
      <c r="H1297" s="235">
        <v>61.4</v>
      </c>
      <c r="I1297" s="71">
        <f t="shared" si="98"/>
        <v>16.333333333333332</v>
      </c>
      <c r="J1297" s="235">
        <v>74.099999999999994</v>
      </c>
      <c r="K1297" s="106">
        <f t="shared" si="99"/>
        <v>23.388888888888886</v>
      </c>
      <c r="L1297" s="235">
        <v>10.6</v>
      </c>
      <c r="M1297" s="236">
        <v>7.85</v>
      </c>
      <c r="O1297" s="233">
        <v>368</v>
      </c>
      <c r="P1297" s="112">
        <v>8.98</v>
      </c>
      <c r="R1297" s="237" t="s">
        <v>1505</v>
      </c>
      <c r="S1297" s="112">
        <v>70</v>
      </c>
      <c r="T1297" s="237" t="s">
        <v>1455</v>
      </c>
    </row>
    <row r="1298" spans="1:20" x14ac:dyDescent="0.25">
      <c r="A1298" s="195">
        <v>43940</v>
      </c>
      <c r="B1298" s="112">
        <v>1221</v>
      </c>
      <c r="C1298" s="120">
        <f t="shared" si="100"/>
        <v>110</v>
      </c>
      <c r="G1298" s="67" t="s">
        <v>343</v>
      </c>
      <c r="H1298" s="235">
        <v>62.5</v>
      </c>
      <c r="I1298" s="71">
        <f t="shared" si="98"/>
        <v>16.944444444444443</v>
      </c>
      <c r="J1298" s="235">
        <v>69.400000000000006</v>
      </c>
      <c r="K1298" s="106">
        <f t="shared" si="99"/>
        <v>20.777777777777782</v>
      </c>
      <c r="L1298" s="235">
        <v>9.6999999999999993</v>
      </c>
      <c r="M1298" s="236">
        <v>8.1199999999999992</v>
      </c>
      <c r="O1298" s="233">
        <v>366</v>
      </c>
      <c r="P1298" s="112">
        <v>9.2100000000000009</v>
      </c>
      <c r="R1298" s="237" t="s">
        <v>1506</v>
      </c>
      <c r="S1298" s="112">
        <v>70</v>
      </c>
      <c r="T1298" s="237" t="s">
        <v>1437</v>
      </c>
    </row>
    <row r="1299" spans="1:20" x14ac:dyDescent="0.25">
      <c r="A1299" s="195">
        <v>43946</v>
      </c>
      <c r="B1299" s="112">
        <v>1521</v>
      </c>
      <c r="C1299" s="120">
        <f t="shared" si="100"/>
        <v>116</v>
      </c>
      <c r="G1299" s="67" t="s">
        <v>343</v>
      </c>
      <c r="H1299" s="235">
        <v>74.099999999999994</v>
      </c>
      <c r="I1299" s="71">
        <f t="shared" si="98"/>
        <v>23.388888888888886</v>
      </c>
      <c r="J1299" s="235">
        <v>88.6</v>
      </c>
      <c r="K1299" s="106">
        <f t="shared" si="99"/>
        <v>31.444444444444439</v>
      </c>
      <c r="L1299" s="235">
        <v>9.6999999999999993</v>
      </c>
      <c r="M1299" s="236">
        <v>8.31</v>
      </c>
      <c r="O1299" s="233">
        <v>371</v>
      </c>
      <c r="P1299" s="112">
        <v>9.27</v>
      </c>
      <c r="R1299" s="237" t="s">
        <v>1507</v>
      </c>
      <c r="S1299" s="112">
        <v>68.2</v>
      </c>
      <c r="T1299" s="237" t="s">
        <v>1482</v>
      </c>
    </row>
    <row r="1300" spans="1:20" x14ac:dyDescent="0.25">
      <c r="A1300" s="195">
        <v>43951</v>
      </c>
      <c r="B1300" s="112">
        <v>1555</v>
      </c>
      <c r="C1300" s="120">
        <f t="shared" si="100"/>
        <v>121</v>
      </c>
      <c r="G1300" s="67" t="s">
        <v>343</v>
      </c>
      <c r="H1300" s="235">
        <v>75.5</v>
      </c>
      <c r="I1300" s="71">
        <f t="shared" si="98"/>
        <v>24.166666666666664</v>
      </c>
      <c r="J1300" s="235">
        <v>90.5</v>
      </c>
      <c r="K1300" s="106">
        <f t="shared" si="99"/>
        <v>32.5</v>
      </c>
      <c r="L1300" s="235">
        <v>9.6999999999999993</v>
      </c>
      <c r="M1300" s="236">
        <v>8.35</v>
      </c>
      <c r="O1300" s="233">
        <v>373</v>
      </c>
      <c r="P1300" s="112">
        <v>9.1300000000000008</v>
      </c>
      <c r="R1300" s="237" t="s">
        <v>1508</v>
      </c>
      <c r="S1300" s="112">
        <v>70</v>
      </c>
      <c r="T1300" s="237" t="s">
        <v>1483</v>
      </c>
    </row>
    <row r="1301" spans="1:20" x14ac:dyDescent="0.25">
      <c r="A1301" s="195">
        <v>43959</v>
      </c>
      <c r="B1301" s="112">
        <v>1345</v>
      </c>
      <c r="C1301" s="120">
        <f t="shared" si="100"/>
        <v>129</v>
      </c>
      <c r="G1301" s="67" t="s">
        <v>343</v>
      </c>
      <c r="H1301" s="235">
        <v>74.8</v>
      </c>
      <c r="I1301" s="71">
        <f t="shared" si="98"/>
        <v>23.777777777777775</v>
      </c>
      <c r="J1301" s="235">
        <v>90.3</v>
      </c>
      <c r="K1301" s="106">
        <f t="shared" si="99"/>
        <v>32.388888888888886</v>
      </c>
      <c r="L1301" s="235">
        <v>8.5</v>
      </c>
      <c r="M1301" s="236">
        <v>8.48</v>
      </c>
      <c r="O1301" s="233">
        <v>382</v>
      </c>
      <c r="P1301" s="112">
        <v>11</v>
      </c>
      <c r="R1301" s="237" t="s">
        <v>1509</v>
      </c>
      <c r="S1301" s="112">
        <v>64.8</v>
      </c>
      <c r="T1301" s="237" t="s">
        <v>1484</v>
      </c>
    </row>
    <row r="1302" spans="1:20" x14ac:dyDescent="0.25">
      <c r="A1302" s="195">
        <v>43976</v>
      </c>
      <c r="B1302" s="112">
        <v>1115</v>
      </c>
      <c r="C1302" s="120">
        <f t="shared" si="100"/>
        <v>146</v>
      </c>
      <c r="G1302" s="67" t="s">
        <v>343</v>
      </c>
      <c r="H1302" s="235">
        <v>71.5</v>
      </c>
      <c r="I1302" s="71">
        <f t="shared" si="98"/>
        <v>21.944444444444443</v>
      </c>
      <c r="J1302" s="235">
        <v>86.7</v>
      </c>
      <c r="K1302" s="106">
        <f t="shared" si="99"/>
        <v>30.388888888888889</v>
      </c>
      <c r="L1302" s="235">
        <v>8.1999999999999993</v>
      </c>
      <c r="M1302" s="236">
        <v>8.41</v>
      </c>
      <c r="O1302" s="233">
        <v>375</v>
      </c>
      <c r="P1302" s="112">
        <v>12.6</v>
      </c>
      <c r="R1302" s="237" t="s">
        <v>1510</v>
      </c>
      <c r="S1302" s="112">
        <v>62.3</v>
      </c>
      <c r="T1302" s="237" t="s">
        <v>1485</v>
      </c>
    </row>
    <row r="1303" spans="1:20" x14ac:dyDescent="0.25">
      <c r="A1303" s="152">
        <v>43980</v>
      </c>
      <c r="B1303" s="112">
        <v>1430</v>
      </c>
      <c r="C1303" s="120">
        <f t="shared" si="100"/>
        <v>150</v>
      </c>
      <c r="G1303" s="67" t="s">
        <v>343</v>
      </c>
      <c r="H1303" s="235">
        <v>80.900000000000006</v>
      </c>
      <c r="I1303" s="71">
        <f t="shared" si="98"/>
        <v>27.166666666666668</v>
      </c>
      <c r="J1303" s="235">
        <v>104.4</v>
      </c>
      <c r="K1303" s="106">
        <f t="shared" si="99"/>
        <v>40.222222222222221</v>
      </c>
      <c r="L1303" s="235">
        <v>8.9</v>
      </c>
      <c r="M1303" s="236">
        <v>8.44</v>
      </c>
      <c r="O1303" s="233">
        <v>375</v>
      </c>
      <c r="P1303" s="112">
        <v>16.3</v>
      </c>
      <c r="R1303" s="237" t="s">
        <v>1511</v>
      </c>
      <c r="S1303" s="112">
        <v>61.4</v>
      </c>
      <c r="T1303" s="237" t="s">
        <v>1486</v>
      </c>
    </row>
    <row r="1304" spans="1:20" x14ac:dyDescent="0.25">
      <c r="A1304" s="195">
        <v>43992</v>
      </c>
      <c r="B1304" s="112">
        <v>1308</v>
      </c>
      <c r="C1304" s="120">
        <f t="shared" si="100"/>
        <v>162</v>
      </c>
      <c r="G1304" s="67" t="s">
        <v>343</v>
      </c>
      <c r="H1304" s="235">
        <v>74.5</v>
      </c>
      <c r="I1304" s="71">
        <f t="shared" si="98"/>
        <v>23.611111111111111</v>
      </c>
      <c r="J1304" s="235">
        <v>93.8</v>
      </c>
      <c r="K1304" s="106">
        <f t="shared" si="99"/>
        <v>34.333333333333329</v>
      </c>
      <c r="L1304" s="235">
        <v>9.8000000000000007</v>
      </c>
      <c r="M1304" s="236">
        <v>8.39</v>
      </c>
      <c r="O1304" s="233">
        <v>365</v>
      </c>
      <c r="P1304" s="112">
        <v>11.9</v>
      </c>
      <c r="R1304" s="237" t="s">
        <v>1512</v>
      </c>
      <c r="S1304" s="112">
        <v>58.2</v>
      </c>
      <c r="T1304" s="237" t="s">
        <v>1487</v>
      </c>
    </row>
    <row r="1305" spans="1:20" x14ac:dyDescent="0.25">
      <c r="A1305" s="195">
        <v>44004</v>
      </c>
      <c r="B1305" s="112">
        <v>1128</v>
      </c>
      <c r="C1305" s="120">
        <f t="shared" si="100"/>
        <v>174</v>
      </c>
      <c r="G1305" s="67" t="s">
        <v>1479</v>
      </c>
      <c r="H1305" s="235">
        <v>77.599999999999994</v>
      </c>
      <c r="I1305" s="71">
        <f t="shared" si="98"/>
        <v>25.333333333333329</v>
      </c>
      <c r="J1305" s="235">
        <v>100.9</v>
      </c>
      <c r="K1305" s="106">
        <f t="shared" si="99"/>
        <v>38.277777777777779</v>
      </c>
      <c r="L1305" s="235">
        <v>9.1</v>
      </c>
      <c r="M1305" s="236">
        <v>8.4600000000000009</v>
      </c>
      <c r="O1305" s="233">
        <v>380</v>
      </c>
      <c r="P1305" s="112">
        <v>11.4</v>
      </c>
      <c r="R1305" s="237" t="s">
        <v>1512</v>
      </c>
      <c r="S1305" s="112">
        <v>55.9</v>
      </c>
      <c r="T1305" s="237" t="s">
        <v>1488</v>
      </c>
    </row>
    <row r="1306" spans="1:20" x14ac:dyDescent="0.25">
      <c r="A1306" s="195">
        <v>44008</v>
      </c>
      <c r="B1306" s="112">
        <v>904</v>
      </c>
      <c r="C1306" s="120">
        <f t="shared" si="100"/>
        <v>178</v>
      </c>
      <c r="G1306" s="67" t="s">
        <v>1479</v>
      </c>
      <c r="H1306" s="235">
        <v>74.3</v>
      </c>
      <c r="I1306" s="71">
        <f t="shared" si="98"/>
        <v>23.499999999999996</v>
      </c>
      <c r="J1306" s="235">
        <v>91.1</v>
      </c>
      <c r="K1306" s="106">
        <f t="shared" si="99"/>
        <v>32.833333333333329</v>
      </c>
      <c r="L1306" s="235">
        <v>9.3000000000000007</v>
      </c>
      <c r="M1306" s="236">
        <v>8.43</v>
      </c>
      <c r="O1306" s="233">
        <v>356</v>
      </c>
      <c r="P1306" s="112">
        <v>13.1</v>
      </c>
      <c r="R1306" s="237" t="s">
        <v>1513</v>
      </c>
      <c r="S1306" s="112">
        <v>55.9</v>
      </c>
      <c r="T1306" s="237" t="s">
        <v>1489</v>
      </c>
    </row>
    <row r="1307" spans="1:20" x14ac:dyDescent="0.25">
      <c r="A1307" s="195">
        <v>44014</v>
      </c>
      <c r="B1307" s="112">
        <v>1533</v>
      </c>
      <c r="C1307" s="120">
        <f t="shared" si="100"/>
        <v>184</v>
      </c>
      <c r="G1307" s="67" t="s">
        <v>1479</v>
      </c>
      <c r="H1307" s="235">
        <v>80.900000000000006</v>
      </c>
      <c r="I1307" s="71">
        <f t="shared" si="98"/>
        <v>27.166666666666668</v>
      </c>
      <c r="J1307" s="235">
        <v>94</v>
      </c>
      <c r="K1307" s="106">
        <f t="shared" si="99"/>
        <v>34.444444444444443</v>
      </c>
      <c r="L1307" s="235">
        <v>9.5</v>
      </c>
      <c r="M1307" s="236">
        <v>8.3000000000000007</v>
      </c>
      <c r="O1307" s="233">
        <v>488</v>
      </c>
      <c r="P1307" s="112">
        <v>13.3</v>
      </c>
      <c r="R1307" s="237" t="s">
        <v>1511</v>
      </c>
      <c r="S1307" s="112">
        <v>54.4</v>
      </c>
      <c r="T1307" s="237" t="s">
        <v>1490</v>
      </c>
    </row>
    <row r="1308" spans="1:20" x14ac:dyDescent="0.25">
      <c r="A1308" s="195">
        <v>44015</v>
      </c>
      <c r="B1308" s="112">
        <v>1558</v>
      </c>
      <c r="C1308" s="120">
        <f t="shared" si="100"/>
        <v>185</v>
      </c>
      <c r="G1308" s="67" t="s">
        <v>1479</v>
      </c>
      <c r="H1308" s="235">
        <v>79.400000000000006</v>
      </c>
      <c r="I1308" s="71">
        <f t="shared" si="98"/>
        <v>26.333333333333336</v>
      </c>
      <c r="J1308" s="235">
        <v>92.8</v>
      </c>
      <c r="K1308" s="106">
        <f t="shared" si="99"/>
        <v>33.777777777777779</v>
      </c>
      <c r="L1308" s="235">
        <v>10.7</v>
      </c>
      <c r="M1308" s="236">
        <v>8.3699999999999992</v>
      </c>
      <c r="O1308" s="233">
        <v>357</v>
      </c>
      <c r="P1308" s="112">
        <v>13.1</v>
      </c>
      <c r="R1308" s="237" t="s">
        <v>1514</v>
      </c>
      <c r="S1308" s="112">
        <v>54.4</v>
      </c>
      <c r="T1308" s="237" t="s">
        <v>1491</v>
      </c>
    </row>
    <row r="1309" spans="1:20" x14ac:dyDescent="0.25">
      <c r="A1309" s="195">
        <v>44016</v>
      </c>
      <c r="B1309" s="112">
        <v>1648</v>
      </c>
      <c r="C1309" s="120">
        <f t="shared" si="100"/>
        <v>186</v>
      </c>
      <c r="G1309" s="67" t="s">
        <v>1479</v>
      </c>
      <c r="H1309" s="235">
        <v>85.5</v>
      </c>
      <c r="I1309" s="71">
        <f t="shared" si="98"/>
        <v>29.722222222222221</v>
      </c>
      <c r="J1309" s="235">
        <v>99.8</v>
      </c>
      <c r="K1309" s="106">
        <f t="shared" si="99"/>
        <v>37.666666666666664</v>
      </c>
      <c r="L1309" s="235">
        <v>9.6999999999999993</v>
      </c>
      <c r="M1309" s="236">
        <v>8.33</v>
      </c>
      <c r="O1309" s="233">
        <v>349</v>
      </c>
      <c r="P1309" s="112">
        <v>15.3</v>
      </c>
      <c r="R1309" s="237" t="s">
        <v>1515</v>
      </c>
      <c r="S1309" s="112">
        <v>56.7</v>
      </c>
      <c r="T1309" s="237" t="s">
        <v>1492</v>
      </c>
    </row>
    <row r="1310" spans="1:20" x14ac:dyDescent="0.25">
      <c r="A1310" s="195">
        <v>44022</v>
      </c>
      <c r="B1310" s="112">
        <v>1350</v>
      </c>
      <c r="C1310" s="120">
        <f t="shared" si="100"/>
        <v>192</v>
      </c>
      <c r="G1310" s="67" t="s">
        <v>343</v>
      </c>
      <c r="H1310" s="235">
        <v>85.7</v>
      </c>
      <c r="I1310" s="71">
        <f t="shared" si="98"/>
        <v>29.833333333333336</v>
      </c>
      <c r="J1310" s="235">
        <v>102.6</v>
      </c>
      <c r="K1310" s="106">
        <f t="shared" si="99"/>
        <v>39.222222222222221</v>
      </c>
      <c r="L1310" s="235">
        <v>9.6999999999999993</v>
      </c>
      <c r="M1310" s="236">
        <v>8.3000000000000007</v>
      </c>
      <c r="O1310" s="233">
        <v>349</v>
      </c>
      <c r="P1310" s="112">
        <v>9.2100000000000009</v>
      </c>
      <c r="R1310" s="237" t="s">
        <v>1513</v>
      </c>
      <c r="S1310" s="112">
        <v>55.1</v>
      </c>
      <c r="T1310" s="237" t="s">
        <v>1493</v>
      </c>
    </row>
    <row r="1311" spans="1:20" x14ac:dyDescent="0.25">
      <c r="A1311" s="195">
        <v>44029</v>
      </c>
      <c r="B1311" s="112">
        <v>1150</v>
      </c>
      <c r="C1311" s="120">
        <f t="shared" si="100"/>
        <v>199</v>
      </c>
      <c r="G1311" s="67" t="s">
        <v>343</v>
      </c>
      <c r="H1311" s="235">
        <v>81.3</v>
      </c>
      <c r="I1311" s="71">
        <f t="shared" si="98"/>
        <v>27.388888888888886</v>
      </c>
      <c r="J1311" s="235">
        <v>100.3</v>
      </c>
      <c r="K1311" s="106">
        <f t="shared" si="99"/>
        <v>37.944444444444443</v>
      </c>
      <c r="L1311" s="235">
        <v>9</v>
      </c>
      <c r="M1311" s="236">
        <v>8.3699999999999992</v>
      </c>
      <c r="O1311" s="233">
        <v>345</v>
      </c>
      <c r="P1311" s="112">
        <v>16.600000000000001</v>
      </c>
      <c r="R1311" s="237" t="s">
        <v>1511</v>
      </c>
      <c r="S1311" s="112">
        <v>56.7</v>
      </c>
      <c r="T1311" s="237" t="s">
        <v>1494</v>
      </c>
    </row>
    <row r="1312" spans="1:20" x14ac:dyDescent="0.25">
      <c r="A1312" s="195">
        <v>44036</v>
      </c>
      <c r="B1312" s="112">
        <v>1118</v>
      </c>
      <c r="C1312" s="120">
        <f t="shared" si="100"/>
        <v>206</v>
      </c>
      <c r="G1312" s="67" t="s">
        <v>343</v>
      </c>
      <c r="H1312" s="235">
        <v>75.8</v>
      </c>
      <c r="I1312" s="71">
        <f t="shared" si="98"/>
        <v>24.333333333333332</v>
      </c>
      <c r="J1312" s="235">
        <v>91.9</v>
      </c>
      <c r="K1312" s="106">
        <f t="shared" si="99"/>
        <v>33.277777777777779</v>
      </c>
      <c r="L1312" s="235">
        <v>8.3000000000000007</v>
      </c>
      <c r="M1312" s="236">
        <v>8.3800000000000008</v>
      </c>
      <c r="O1312" s="233">
        <v>532</v>
      </c>
      <c r="P1312" s="112">
        <v>134</v>
      </c>
      <c r="R1312" s="237" t="s">
        <v>1515</v>
      </c>
      <c r="S1312" s="112">
        <v>700</v>
      </c>
      <c r="T1312" s="237" t="s">
        <v>1495</v>
      </c>
    </row>
    <row r="1313" spans="1:20" x14ac:dyDescent="0.25">
      <c r="A1313" s="195">
        <v>44040</v>
      </c>
      <c r="B1313" s="112">
        <v>1303</v>
      </c>
      <c r="C1313" s="120">
        <f t="shared" si="100"/>
        <v>210</v>
      </c>
      <c r="G1313" s="67" t="s">
        <v>343</v>
      </c>
      <c r="H1313" s="235">
        <v>84.4</v>
      </c>
      <c r="I1313" s="71">
        <f t="shared" si="98"/>
        <v>29.111111111111114</v>
      </c>
      <c r="J1313" s="235">
        <v>105.1</v>
      </c>
      <c r="K1313" s="106">
        <f t="shared" si="99"/>
        <v>40.611111111111107</v>
      </c>
      <c r="L1313" s="235">
        <v>8.4</v>
      </c>
      <c r="M1313" s="236">
        <v>8.39</v>
      </c>
      <c r="O1313" s="233">
        <v>349</v>
      </c>
      <c r="P1313" s="112">
        <v>118</v>
      </c>
      <c r="R1313" s="237" t="s">
        <v>1511</v>
      </c>
      <c r="S1313" s="112">
        <v>63.1</v>
      </c>
      <c r="T1313" s="237" t="s">
        <v>1496</v>
      </c>
    </row>
    <row r="1314" spans="1:20" x14ac:dyDescent="0.25">
      <c r="A1314" s="195">
        <v>44041</v>
      </c>
      <c r="B1314" s="112">
        <v>1400</v>
      </c>
      <c r="C1314" s="120">
        <f t="shared" si="100"/>
        <v>211</v>
      </c>
      <c r="G1314" s="67" t="s">
        <v>343</v>
      </c>
      <c r="H1314" s="235">
        <v>85.5</v>
      </c>
      <c r="I1314" s="71">
        <f t="shared" si="98"/>
        <v>29.722222222222221</v>
      </c>
      <c r="J1314" s="235">
        <v>107.6</v>
      </c>
      <c r="K1314" s="106">
        <f t="shared" si="99"/>
        <v>41.999999999999993</v>
      </c>
      <c r="L1314" s="235">
        <v>8.4</v>
      </c>
      <c r="M1314" s="236">
        <v>8.27</v>
      </c>
      <c r="O1314" s="233">
        <v>360</v>
      </c>
      <c r="P1314" s="112">
        <v>89.3</v>
      </c>
      <c r="R1314" s="237" t="s">
        <v>1511</v>
      </c>
      <c r="S1314" s="112">
        <v>61.4</v>
      </c>
      <c r="T1314" s="237" t="s">
        <v>1494</v>
      </c>
    </row>
    <row r="1315" spans="1:20" x14ac:dyDescent="0.25">
      <c r="A1315" s="195">
        <v>44045</v>
      </c>
      <c r="B1315" s="112">
        <v>1250</v>
      </c>
      <c r="C1315" s="120">
        <f t="shared" si="100"/>
        <v>215</v>
      </c>
      <c r="G1315" s="67" t="s">
        <v>201</v>
      </c>
      <c r="H1315" s="235">
        <v>92.2</v>
      </c>
      <c r="I1315" s="71">
        <f t="shared" si="98"/>
        <v>33.444444444444443</v>
      </c>
      <c r="J1315" s="235">
        <v>103.6</v>
      </c>
      <c r="K1315" s="106">
        <f t="shared" si="99"/>
        <v>39.777777777777771</v>
      </c>
      <c r="L1315" s="235">
        <v>32</v>
      </c>
      <c r="M1315" s="236">
        <v>9.5</v>
      </c>
      <c r="O1315" s="233">
        <v>1571</v>
      </c>
      <c r="P1315" s="112">
        <v>416</v>
      </c>
      <c r="R1315" s="237" t="s">
        <v>1511</v>
      </c>
      <c r="T1315" s="237" t="s">
        <v>1497</v>
      </c>
    </row>
    <row r="1316" spans="1:20" x14ac:dyDescent="0.25">
      <c r="A1316" s="195">
        <v>44046</v>
      </c>
      <c r="B1316" s="112">
        <v>1058</v>
      </c>
      <c r="C1316" s="120">
        <f t="shared" si="100"/>
        <v>216</v>
      </c>
      <c r="G1316" s="67" t="s">
        <v>201</v>
      </c>
      <c r="H1316" s="235">
        <v>86</v>
      </c>
      <c r="I1316" s="71">
        <f t="shared" si="98"/>
        <v>30</v>
      </c>
      <c r="J1316" s="235">
        <v>98.6</v>
      </c>
      <c r="K1316" s="106">
        <f t="shared" si="99"/>
        <v>36.999999999999993</v>
      </c>
      <c r="L1316" s="235">
        <v>26.8</v>
      </c>
      <c r="M1316" s="236">
        <v>9.6</v>
      </c>
      <c r="O1316" s="233">
        <v>1727</v>
      </c>
      <c r="P1316" s="112">
        <v>577</v>
      </c>
      <c r="R1316" s="237" t="s">
        <v>1511</v>
      </c>
      <c r="T1316" s="153">
        <v>54.4</v>
      </c>
    </row>
    <row r="1317" spans="1:20" x14ac:dyDescent="0.25">
      <c r="A1317" s="195">
        <v>44060</v>
      </c>
      <c r="B1317" s="187">
        <v>1105</v>
      </c>
      <c r="C1317" s="121">
        <f t="shared" ref="C1317:C1323" si="101">A1317-DATE(YEAR(A1317),1,0)</f>
        <v>230</v>
      </c>
      <c r="D1317" s="200"/>
      <c r="E1317" s="181"/>
      <c r="F1317" s="181"/>
      <c r="G1317" s="67" t="s">
        <v>201</v>
      </c>
      <c r="H1317" s="112">
        <v>88.3</v>
      </c>
      <c r="I1317" s="71">
        <f t="shared" si="98"/>
        <v>31.277777777777775</v>
      </c>
      <c r="J1317" s="179">
        <v>103.3</v>
      </c>
      <c r="K1317" s="106">
        <f t="shared" si="99"/>
        <v>39.611111111111107</v>
      </c>
      <c r="L1317" s="235">
        <v>14.4</v>
      </c>
      <c r="M1317" s="236">
        <v>9.07</v>
      </c>
      <c r="O1317" s="233">
        <v>3717</v>
      </c>
      <c r="P1317" s="179">
        <v>1426</v>
      </c>
      <c r="R1317" s="237" t="s">
        <v>1516</v>
      </c>
      <c r="T1317" s="153">
        <v>49.2</v>
      </c>
    </row>
    <row r="1318" spans="1:20" x14ac:dyDescent="0.25">
      <c r="A1318" s="195">
        <v>44064</v>
      </c>
      <c r="B1318" s="187">
        <v>1231</v>
      </c>
      <c r="C1318" s="121">
        <f t="shared" si="101"/>
        <v>234</v>
      </c>
      <c r="D1318" s="200"/>
      <c r="E1318" s="181"/>
      <c r="F1318" s="181"/>
      <c r="G1318" s="67" t="s">
        <v>343</v>
      </c>
      <c r="H1318" s="112">
        <v>79.599999999999994</v>
      </c>
      <c r="I1318" s="71">
        <f t="shared" si="98"/>
        <v>26.444444444444439</v>
      </c>
      <c r="J1318" s="179">
        <v>98.5</v>
      </c>
      <c r="K1318" s="106">
        <f t="shared" si="99"/>
        <v>36.944444444444443</v>
      </c>
      <c r="L1318" s="235">
        <v>8</v>
      </c>
      <c r="M1318" s="236">
        <v>8.5500000000000007</v>
      </c>
      <c r="O1318" s="233">
        <v>353</v>
      </c>
      <c r="P1318" s="179">
        <v>19.2</v>
      </c>
      <c r="R1318" s="237" t="s">
        <v>1513</v>
      </c>
      <c r="S1318" s="153">
        <v>60.6</v>
      </c>
      <c r="T1318" s="237">
        <v>56.9</v>
      </c>
    </row>
    <row r="1319" spans="1:20" x14ac:dyDescent="0.25">
      <c r="A1319" s="195">
        <v>44099</v>
      </c>
      <c r="B1319" s="187">
        <v>1508</v>
      </c>
      <c r="C1319" s="121">
        <f t="shared" si="101"/>
        <v>269</v>
      </c>
      <c r="D1319" s="200"/>
      <c r="E1319" s="181"/>
      <c r="F1319" s="181"/>
      <c r="G1319" s="67" t="s">
        <v>343</v>
      </c>
      <c r="H1319" s="112">
        <v>78.099999999999994</v>
      </c>
      <c r="I1319" s="71">
        <f t="shared" si="98"/>
        <v>25.611111111111107</v>
      </c>
      <c r="J1319" s="179">
        <v>97.6</v>
      </c>
      <c r="K1319" s="106">
        <f t="shared" si="99"/>
        <v>36.444444444444443</v>
      </c>
      <c r="L1319" s="235">
        <v>9.3000000000000007</v>
      </c>
      <c r="M1319" s="236">
        <v>8.26</v>
      </c>
      <c r="O1319" s="233">
        <v>343</v>
      </c>
      <c r="P1319" s="179">
        <v>12.2</v>
      </c>
      <c r="R1319" s="237" t="s">
        <v>1517</v>
      </c>
      <c r="S1319" s="153">
        <v>62.3</v>
      </c>
      <c r="T1319" s="237">
        <v>56.8</v>
      </c>
    </row>
    <row r="1320" spans="1:20" x14ac:dyDescent="0.25">
      <c r="A1320" s="195">
        <v>44117</v>
      </c>
      <c r="B1320" s="187">
        <v>1350</v>
      </c>
      <c r="C1320" s="121">
        <f t="shared" si="101"/>
        <v>287</v>
      </c>
      <c r="D1320" s="200"/>
      <c r="E1320" s="181"/>
      <c r="F1320" s="181"/>
      <c r="G1320" s="67" t="s">
        <v>343</v>
      </c>
      <c r="H1320" s="112">
        <v>71.400000000000006</v>
      </c>
      <c r="I1320" s="71">
        <f t="shared" si="98"/>
        <v>21.888888888888893</v>
      </c>
      <c r="J1320" s="179">
        <v>90.7</v>
      </c>
      <c r="K1320" s="106">
        <f t="shared" si="99"/>
        <v>32.611111111111114</v>
      </c>
      <c r="L1320" s="235">
        <v>8.6999999999999993</v>
      </c>
      <c r="M1320" s="236">
        <v>8.2799999999999994</v>
      </c>
      <c r="O1320" s="233">
        <v>349</v>
      </c>
      <c r="P1320" s="179">
        <v>4.5199999999999996</v>
      </c>
      <c r="R1320" s="237" t="s">
        <v>1507</v>
      </c>
      <c r="S1320" s="153">
        <v>64.8</v>
      </c>
      <c r="T1320" s="237" t="s">
        <v>1498</v>
      </c>
    </row>
    <row r="1321" spans="1:20" x14ac:dyDescent="0.25">
      <c r="A1321" s="195">
        <v>44135</v>
      </c>
      <c r="B1321" s="187">
        <v>1450</v>
      </c>
      <c r="C1321" s="121">
        <f t="shared" si="101"/>
        <v>305</v>
      </c>
      <c r="D1321" s="200"/>
      <c r="E1321" s="181"/>
      <c r="F1321" s="181"/>
      <c r="G1321" s="67" t="s">
        <v>343</v>
      </c>
      <c r="H1321" s="112">
        <v>62.6</v>
      </c>
      <c r="I1321" s="71">
        <f t="shared" si="98"/>
        <v>17</v>
      </c>
      <c r="J1321" s="179">
        <v>82.1</v>
      </c>
      <c r="K1321" s="106">
        <f t="shared" si="99"/>
        <v>27.833333333333329</v>
      </c>
      <c r="L1321" s="235">
        <v>9.6999999999999993</v>
      </c>
      <c r="M1321" s="236">
        <v>8.2799999999999994</v>
      </c>
      <c r="O1321" s="233">
        <v>356</v>
      </c>
      <c r="P1321" s="179">
        <v>2.68</v>
      </c>
      <c r="R1321" s="237" t="s">
        <v>1518</v>
      </c>
      <c r="S1321" s="237">
        <v>65.599999999999994</v>
      </c>
      <c r="T1321" s="237" t="s">
        <v>1499</v>
      </c>
    </row>
    <row r="1322" spans="1:20" x14ac:dyDescent="0.25">
      <c r="A1322" s="195">
        <v>44191</v>
      </c>
      <c r="B1322" s="187">
        <v>1320</v>
      </c>
      <c r="C1322" s="121">
        <f t="shared" si="101"/>
        <v>361</v>
      </c>
      <c r="D1322" s="200"/>
      <c r="E1322" s="181"/>
      <c r="F1322" s="181"/>
      <c r="G1322" s="67" t="s">
        <v>1480</v>
      </c>
      <c r="H1322" s="112">
        <v>67</v>
      </c>
      <c r="I1322" s="71">
        <f t="shared" ref="I1322:I1326" si="102">CONVERT(H1322,"F","C")</f>
        <v>19.444444444444443</v>
      </c>
      <c r="J1322" s="179">
        <v>65.400000000000006</v>
      </c>
      <c r="K1322" s="106">
        <f t="shared" ref="K1322:K1327" si="103">CONVERT(J1322,"F","C")</f>
        <v>18.555555555555557</v>
      </c>
      <c r="L1322" s="235">
        <v>6.2</v>
      </c>
      <c r="M1322" s="236">
        <v>7.29</v>
      </c>
      <c r="O1322" s="233">
        <v>430</v>
      </c>
      <c r="P1322" s="179">
        <v>2.08</v>
      </c>
      <c r="R1322" s="237" t="s">
        <v>1519</v>
      </c>
      <c r="T1322" s="237" t="s">
        <v>1500</v>
      </c>
    </row>
    <row r="1323" spans="1:20" x14ac:dyDescent="0.25">
      <c r="A1323" s="195">
        <v>44199</v>
      </c>
      <c r="B1323" s="187">
        <v>1438</v>
      </c>
      <c r="C1323" s="121">
        <f t="shared" si="101"/>
        <v>3</v>
      </c>
      <c r="D1323" s="200"/>
      <c r="E1323" s="181"/>
      <c r="F1323" s="181"/>
      <c r="G1323" s="67" t="s">
        <v>343</v>
      </c>
      <c r="H1323" s="112">
        <v>45.2</v>
      </c>
      <c r="I1323" s="71">
        <f t="shared" si="102"/>
        <v>7.3333333333333348</v>
      </c>
      <c r="J1323" s="179">
        <v>53.4</v>
      </c>
      <c r="K1323" s="106">
        <f t="shared" si="103"/>
        <v>11.888888888888888</v>
      </c>
      <c r="L1323" s="235">
        <v>11.6</v>
      </c>
      <c r="M1323" s="236">
        <v>8.68</v>
      </c>
      <c r="O1323" s="233">
        <v>403</v>
      </c>
      <c r="P1323" s="179">
        <v>2.62</v>
      </c>
      <c r="R1323" s="237" t="s">
        <v>1520</v>
      </c>
      <c r="S1323" s="237">
        <v>76.099999999999994</v>
      </c>
      <c r="T1323" s="237" t="s">
        <v>1498</v>
      </c>
    </row>
    <row r="1324" spans="1:20" x14ac:dyDescent="0.25">
      <c r="A1324" s="195">
        <v>44246</v>
      </c>
      <c r="B1324" s="187">
        <v>1345</v>
      </c>
      <c r="C1324" s="121">
        <f t="shared" ref="C1324:C1364" si="104">A1324-DATE(YEAR(A1324),1,0)</f>
        <v>50</v>
      </c>
      <c r="D1324" s="200"/>
      <c r="E1324" s="181"/>
      <c r="F1324" s="181"/>
      <c r="G1324" s="67" t="s">
        <v>201</v>
      </c>
      <c r="H1324" s="112">
        <v>57.6</v>
      </c>
      <c r="I1324" s="71">
        <f t="shared" si="102"/>
        <v>14.222222222222223</v>
      </c>
      <c r="J1324" s="179">
        <v>62</v>
      </c>
      <c r="K1324" s="106">
        <f t="shared" si="103"/>
        <v>16.666666666666668</v>
      </c>
      <c r="L1324" s="235">
        <v>11.5</v>
      </c>
      <c r="M1324" s="236">
        <v>8.23</v>
      </c>
      <c r="O1324" s="233">
        <v>1693</v>
      </c>
      <c r="P1324" s="179">
        <v>87.4</v>
      </c>
      <c r="R1324" s="237" t="s">
        <v>1521</v>
      </c>
      <c r="T1324" s="237" t="s">
        <v>1501</v>
      </c>
    </row>
    <row r="1325" spans="1:20" x14ac:dyDescent="0.25">
      <c r="A1325" s="195">
        <v>44274</v>
      </c>
      <c r="B1325" s="187">
        <v>1315</v>
      </c>
      <c r="C1325" s="121">
        <f t="shared" si="104"/>
        <v>78</v>
      </c>
      <c r="D1325" s="200"/>
      <c r="E1325" s="181"/>
      <c r="F1325" s="181"/>
      <c r="G1325" s="67" t="s">
        <v>343</v>
      </c>
      <c r="H1325" s="112">
        <v>62.6</v>
      </c>
      <c r="I1325" s="71">
        <f t="shared" si="102"/>
        <v>17</v>
      </c>
      <c r="J1325" s="179">
        <v>72.900000000000006</v>
      </c>
      <c r="K1325" s="106">
        <f t="shared" si="103"/>
        <v>22.722222222222225</v>
      </c>
      <c r="L1325" s="235">
        <v>9.1999999999999993</v>
      </c>
      <c r="M1325" s="236">
        <v>8.3699999999999992</v>
      </c>
      <c r="O1325" s="233">
        <v>397</v>
      </c>
      <c r="P1325" s="179">
        <v>7.84</v>
      </c>
      <c r="R1325" s="237" t="s">
        <v>1522</v>
      </c>
      <c r="S1325" s="237">
        <v>74.599999999999994</v>
      </c>
      <c r="T1325" s="237" t="s">
        <v>1499</v>
      </c>
    </row>
    <row r="1326" spans="1:20" x14ac:dyDescent="0.25">
      <c r="A1326" s="195">
        <v>44316</v>
      </c>
      <c r="B1326" s="187">
        <v>1300</v>
      </c>
      <c r="C1326" s="121">
        <f t="shared" si="104"/>
        <v>120</v>
      </c>
      <c r="D1326" s="200"/>
      <c r="E1326" s="181"/>
      <c r="F1326" s="181"/>
      <c r="G1326" s="67" t="s">
        <v>343</v>
      </c>
      <c r="H1326" s="112">
        <v>71.400000000000006</v>
      </c>
      <c r="I1326" s="71">
        <f t="shared" si="102"/>
        <v>21.888888888888893</v>
      </c>
      <c r="J1326" s="179">
        <v>90.7</v>
      </c>
      <c r="K1326" s="106">
        <f t="shared" si="103"/>
        <v>32.611111111111114</v>
      </c>
      <c r="L1326" s="235">
        <v>10.5</v>
      </c>
      <c r="M1326" s="236">
        <v>7.59</v>
      </c>
      <c r="O1326" s="233">
        <v>310</v>
      </c>
      <c r="P1326" s="179">
        <v>4.3099999999999996</v>
      </c>
      <c r="R1326" s="237" t="s">
        <v>1522</v>
      </c>
      <c r="S1326" s="237">
        <v>66.5</v>
      </c>
      <c r="T1326" s="237" t="s">
        <v>1502</v>
      </c>
    </row>
    <row r="1327" spans="1:20" x14ac:dyDescent="0.25">
      <c r="A1327" s="195">
        <v>44393</v>
      </c>
      <c r="B1327" s="187">
        <v>1100</v>
      </c>
      <c r="C1327" s="121">
        <f t="shared" si="104"/>
        <v>197</v>
      </c>
      <c r="D1327" s="200">
        <v>1</v>
      </c>
      <c r="E1327" s="181">
        <v>1100</v>
      </c>
      <c r="F1327" s="181">
        <v>1600</v>
      </c>
      <c r="G1327" s="238" t="s">
        <v>343</v>
      </c>
      <c r="H1327" s="235">
        <v>82.2</v>
      </c>
      <c r="I1327" s="235">
        <f t="shared" ref="I1327:I1359" si="105">CONVERT(H1327,"F","C")</f>
        <v>27.888888888888889</v>
      </c>
      <c r="J1327" s="179">
        <v>93.2</v>
      </c>
      <c r="K1327" s="179">
        <f t="shared" si="103"/>
        <v>34</v>
      </c>
      <c r="L1327" s="235">
        <v>7</v>
      </c>
      <c r="M1327" s="236">
        <v>8.26</v>
      </c>
      <c r="N1327" s="236"/>
      <c r="O1327" s="239">
        <v>247</v>
      </c>
      <c r="P1327" s="179">
        <v>225</v>
      </c>
      <c r="Q1327" s="186">
        <v>35</v>
      </c>
      <c r="R1327" s="237" t="s">
        <v>1180</v>
      </c>
      <c r="S1327" s="237">
        <v>78</v>
      </c>
      <c r="T1327" s="237" t="s">
        <v>1179</v>
      </c>
    </row>
    <row r="1328" spans="1:20" x14ac:dyDescent="0.25">
      <c r="A1328" s="195">
        <v>44393</v>
      </c>
      <c r="B1328" s="187">
        <v>1100</v>
      </c>
      <c r="C1328" s="121">
        <f t="shared" si="104"/>
        <v>197</v>
      </c>
      <c r="D1328" s="200">
        <v>2</v>
      </c>
      <c r="E1328" s="181">
        <v>1100</v>
      </c>
      <c r="F1328" s="181">
        <v>1600</v>
      </c>
      <c r="G1328" s="238" t="s">
        <v>343</v>
      </c>
      <c r="H1328" s="235">
        <v>82.2</v>
      </c>
      <c r="I1328" s="235">
        <f t="shared" si="105"/>
        <v>27.888888888888889</v>
      </c>
      <c r="J1328" s="179"/>
      <c r="K1328" s="179">
        <v>34</v>
      </c>
      <c r="L1328" s="235">
        <v>7</v>
      </c>
      <c r="M1328" s="236">
        <v>8.26</v>
      </c>
      <c r="P1328" s="179"/>
      <c r="Q1328" s="186">
        <v>51.9</v>
      </c>
      <c r="S1328" s="237">
        <v>1000</v>
      </c>
    </row>
    <row r="1329" spans="1:20" x14ac:dyDescent="0.25">
      <c r="A1329" s="195">
        <v>44403</v>
      </c>
      <c r="B1329" s="187">
        <v>1420</v>
      </c>
      <c r="C1329" s="121">
        <f t="shared" si="104"/>
        <v>207</v>
      </c>
      <c r="D1329" s="200"/>
      <c r="E1329" s="181">
        <v>1450</v>
      </c>
      <c r="F1329" s="181"/>
      <c r="G1329" s="238" t="s">
        <v>343</v>
      </c>
      <c r="H1329" s="235">
        <v>79.2</v>
      </c>
      <c r="I1329" s="235">
        <f t="shared" si="105"/>
        <v>26.222222222222221</v>
      </c>
      <c r="J1329" s="179">
        <v>87.1</v>
      </c>
      <c r="K1329" s="179">
        <f t="shared" ref="K1329:K1359" si="106">CONVERT(J1329,"F","C")</f>
        <v>30.611111111111107</v>
      </c>
      <c r="L1329" s="235">
        <v>7.8</v>
      </c>
      <c r="M1329" s="236">
        <v>8.4</v>
      </c>
      <c r="N1329" s="236"/>
      <c r="O1329" s="239">
        <v>157</v>
      </c>
      <c r="P1329" s="179">
        <v>1588</v>
      </c>
      <c r="Q1329" s="241">
        <v>2419.6</v>
      </c>
      <c r="R1329" s="237" t="s">
        <v>1181</v>
      </c>
      <c r="S1329" s="153">
        <v>200</v>
      </c>
      <c r="T1329" s="237" t="s">
        <v>1182</v>
      </c>
    </row>
    <row r="1330" spans="1:20" x14ac:dyDescent="0.25">
      <c r="A1330" s="195">
        <v>44405</v>
      </c>
      <c r="B1330" s="187">
        <v>800</v>
      </c>
      <c r="C1330" s="121">
        <f t="shared" si="104"/>
        <v>209</v>
      </c>
      <c r="D1330" s="200">
        <v>1</v>
      </c>
      <c r="E1330" s="181">
        <v>900</v>
      </c>
      <c r="F1330" s="181">
        <v>845</v>
      </c>
      <c r="G1330" s="238" t="s">
        <v>343</v>
      </c>
      <c r="H1330" s="235">
        <v>73</v>
      </c>
      <c r="I1330" s="235">
        <f t="shared" si="105"/>
        <v>22.777777777777779</v>
      </c>
      <c r="J1330" s="179">
        <v>77.400000000000006</v>
      </c>
      <c r="K1330" s="179">
        <f t="shared" si="106"/>
        <v>25.222222222222225</v>
      </c>
      <c r="L1330" s="235">
        <v>9</v>
      </c>
      <c r="M1330" s="236">
        <v>8.3000000000000007</v>
      </c>
      <c r="N1330" s="236"/>
      <c r="O1330" s="239">
        <v>373</v>
      </c>
      <c r="P1330" s="179">
        <v>399</v>
      </c>
      <c r="Q1330" s="241">
        <v>980.4</v>
      </c>
      <c r="R1330" s="237" t="s">
        <v>1183</v>
      </c>
      <c r="S1330" s="153">
        <v>200</v>
      </c>
      <c r="T1330" s="237" t="s">
        <v>1184</v>
      </c>
    </row>
    <row r="1331" spans="1:20" x14ac:dyDescent="0.25">
      <c r="A1331" s="195">
        <v>44405</v>
      </c>
      <c r="B1331" s="187">
        <v>800</v>
      </c>
      <c r="C1331" s="121">
        <f t="shared" si="104"/>
        <v>209</v>
      </c>
      <c r="D1331" s="200">
        <v>2</v>
      </c>
      <c r="E1331" s="181">
        <v>900</v>
      </c>
      <c r="F1331" s="181">
        <v>845</v>
      </c>
      <c r="G1331" s="238" t="s">
        <v>343</v>
      </c>
      <c r="H1331" s="235">
        <v>73</v>
      </c>
      <c r="I1331" s="235">
        <f t="shared" si="105"/>
        <v>22.777777777777779</v>
      </c>
      <c r="J1331" s="179"/>
      <c r="K1331" s="179">
        <f t="shared" si="106"/>
        <v>-17.777777777777779</v>
      </c>
      <c r="L1331" s="235">
        <v>9</v>
      </c>
      <c r="M1331" s="236">
        <v>8.3000000000000007</v>
      </c>
      <c r="P1331" s="179"/>
      <c r="Q1331" s="241">
        <v>1046</v>
      </c>
    </row>
    <row r="1332" spans="1:20" x14ac:dyDescent="0.25">
      <c r="A1332" s="195">
        <v>44406</v>
      </c>
      <c r="B1332" s="187">
        <v>752</v>
      </c>
      <c r="C1332" s="121">
        <f t="shared" si="104"/>
        <v>210</v>
      </c>
      <c r="D1332" s="200"/>
      <c r="E1332" s="181">
        <v>845</v>
      </c>
      <c r="F1332" s="181"/>
      <c r="G1332" s="238" t="s">
        <v>343</v>
      </c>
      <c r="H1332" s="235">
        <v>74.7</v>
      </c>
      <c r="I1332" s="235">
        <f t="shared" si="105"/>
        <v>23.722222222222225</v>
      </c>
      <c r="J1332" s="179">
        <v>84.5</v>
      </c>
      <c r="K1332" s="179">
        <f t="shared" si="106"/>
        <v>29.166666666666664</v>
      </c>
      <c r="L1332" s="235">
        <v>8.4</v>
      </c>
      <c r="M1332" s="236">
        <v>8.17</v>
      </c>
      <c r="N1332" s="236"/>
      <c r="O1332" s="239">
        <v>323</v>
      </c>
      <c r="P1332" s="179">
        <v>476</v>
      </c>
      <c r="Q1332" s="62">
        <v>143</v>
      </c>
      <c r="R1332" s="237" t="s">
        <v>1185</v>
      </c>
      <c r="S1332" s="153">
        <v>175</v>
      </c>
    </row>
    <row r="1333" spans="1:20" x14ac:dyDescent="0.25">
      <c r="A1333" s="195">
        <v>44408</v>
      </c>
      <c r="B1333" s="187">
        <v>1418</v>
      </c>
      <c r="C1333" s="121">
        <f t="shared" si="104"/>
        <v>212</v>
      </c>
      <c r="D1333" s="200"/>
      <c r="E1333" s="181">
        <v>1443</v>
      </c>
      <c r="F1333" s="181">
        <v>1530</v>
      </c>
      <c r="G1333" s="238" t="s">
        <v>343</v>
      </c>
      <c r="H1333" s="235">
        <v>80.599999999999994</v>
      </c>
      <c r="I1333" s="235">
        <f t="shared" si="105"/>
        <v>26.999999999999996</v>
      </c>
      <c r="J1333" s="179">
        <v>86.4</v>
      </c>
      <c r="K1333" s="179">
        <f t="shared" si="106"/>
        <v>30.222222222222225</v>
      </c>
      <c r="L1333" s="235"/>
      <c r="M1333" s="236">
        <v>8.1199999999999992</v>
      </c>
      <c r="N1333" s="236"/>
      <c r="O1333" s="239">
        <v>393</v>
      </c>
      <c r="P1333" s="179">
        <v>1510</v>
      </c>
      <c r="Q1333" s="241">
        <v>2419.6</v>
      </c>
      <c r="R1333" s="237" t="s">
        <v>1186</v>
      </c>
      <c r="S1333" s="153">
        <v>700</v>
      </c>
      <c r="T1333" s="237" t="s">
        <v>1187</v>
      </c>
    </row>
    <row r="1334" spans="1:20" x14ac:dyDescent="0.25">
      <c r="A1334" s="195">
        <v>44409</v>
      </c>
      <c r="B1334" s="187">
        <v>1730</v>
      </c>
      <c r="C1334" s="121">
        <f t="shared" si="104"/>
        <v>213</v>
      </c>
      <c r="D1334" s="200">
        <v>1</v>
      </c>
      <c r="E1334" s="181">
        <v>1830</v>
      </c>
      <c r="F1334" s="181">
        <v>1830</v>
      </c>
      <c r="G1334" s="238" t="s">
        <v>343</v>
      </c>
      <c r="H1334" s="235">
        <v>79.3</v>
      </c>
      <c r="I1334" s="235">
        <f t="shared" si="105"/>
        <v>26.277777777777775</v>
      </c>
      <c r="J1334" s="179">
        <v>92.4</v>
      </c>
      <c r="K1334" s="179">
        <f t="shared" si="106"/>
        <v>33.555555555555557</v>
      </c>
      <c r="L1334" s="235">
        <v>10.6</v>
      </c>
      <c r="M1334" s="236">
        <v>8</v>
      </c>
      <c r="N1334" s="236"/>
      <c r="O1334" s="239">
        <v>253</v>
      </c>
      <c r="P1334" s="179">
        <v>5850</v>
      </c>
      <c r="Q1334" s="241">
        <v>9804</v>
      </c>
      <c r="R1334" s="237" t="s">
        <v>1539</v>
      </c>
      <c r="S1334" s="153">
        <v>400</v>
      </c>
      <c r="T1334" s="237" t="s">
        <v>1188</v>
      </c>
    </row>
    <row r="1335" spans="1:20" x14ac:dyDescent="0.25">
      <c r="A1335" s="195">
        <v>44409</v>
      </c>
      <c r="B1335" s="187">
        <v>1730</v>
      </c>
      <c r="C1335" s="121">
        <f t="shared" si="104"/>
        <v>213</v>
      </c>
      <c r="D1335" s="200">
        <v>2</v>
      </c>
      <c r="E1335" s="181">
        <v>1830</v>
      </c>
      <c r="F1335" s="181">
        <v>1830</v>
      </c>
      <c r="G1335" s="238" t="s">
        <v>343</v>
      </c>
      <c r="H1335" s="235">
        <v>79.3</v>
      </c>
      <c r="I1335" s="235">
        <f t="shared" si="105"/>
        <v>26.277777777777775</v>
      </c>
      <c r="J1335" s="179"/>
      <c r="K1335" s="179">
        <f t="shared" si="106"/>
        <v>-17.777777777777779</v>
      </c>
      <c r="L1335" s="235">
        <v>10.6</v>
      </c>
      <c r="M1335" s="236">
        <v>8</v>
      </c>
      <c r="P1335" s="179"/>
      <c r="Q1335" s="241">
        <v>8164</v>
      </c>
      <c r="R1335" s="237" t="s">
        <v>1189</v>
      </c>
    </row>
    <row r="1336" spans="1:20" x14ac:dyDescent="0.25">
      <c r="A1336" s="195">
        <v>44410</v>
      </c>
      <c r="B1336" s="187">
        <v>1712</v>
      </c>
      <c r="C1336" s="121">
        <f t="shared" si="104"/>
        <v>214</v>
      </c>
      <c r="D1336" s="200"/>
      <c r="E1336" s="181"/>
      <c r="F1336" s="181"/>
      <c r="G1336" s="238" t="s">
        <v>343</v>
      </c>
      <c r="H1336" s="235">
        <v>84.2</v>
      </c>
      <c r="I1336" s="235">
        <f t="shared" si="105"/>
        <v>29</v>
      </c>
      <c r="J1336" s="179">
        <v>99.5</v>
      </c>
      <c r="K1336" s="179">
        <f t="shared" si="106"/>
        <v>37.5</v>
      </c>
      <c r="L1336" s="235">
        <v>7.6</v>
      </c>
      <c r="M1336" s="236">
        <v>8.0299999999999994</v>
      </c>
      <c r="O1336" s="239">
        <v>298</v>
      </c>
      <c r="P1336" s="179">
        <v>475</v>
      </c>
      <c r="Q1336" s="241">
        <v>648.79999999999995</v>
      </c>
    </row>
    <row r="1337" spans="1:20" x14ac:dyDescent="0.25">
      <c r="A1337" s="195">
        <v>44423</v>
      </c>
      <c r="B1337" s="187">
        <v>1315</v>
      </c>
      <c r="C1337" s="121">
        <f t="shared" si="104"/>
        <v>227</v>
      </c>
      <c r="D1337" s="200">
        <v>1</v>
      </c>
      <c r="E1337" s="240">
        <v>1504</v>
      </c>
      <c r="F1337" s="181"/>
      <c r="G1337" s="237" t="s">
        <v>1190</v>
      </c>
      <c r="H1337" s="235">
        <v>82.1</v>
      </c>
      <c r="I1337" s="235">
        <f t="shared" si="105"/>
        <v>27.833333333333329</v>
      </c>
      <c r="J1337" s="179">
        <v>88</v>
      </c>
      <c r="K1337" s="179">
        <f t="shared" si="106"/>
        <v>31.111111111111111</v>
      </c>
      <c r="L1337" s="235">
        <v>6.9</v>
      </c>
      <c r="M1337" s="236">
        <v>8.17</v>
      </c>
      <c r="N1337" s="236"/>
      <c r="O1337" s="239">
        <v>373</v>
      </c>
      <c r="P1337" s="179">
        <v>415</v>
      </c>
      <c r="Q1337" s="241">
        <v>344.8</v>
      </c>
      <c r="R1337" s="237" t="s">
        <v>1191</v>
      </c>
      <c r="S1337" s="153">
        <v>250</v>
      </c>
      <c r="T1337" s="237" t="s">
        <v>1192</v>
      </c>
    </row>
    <row r="1338" spans="1:20" x14ac:dyDescent="0.25">
      <c r="A1338" s="195">
        <v>44424</v>
      </c>
      <c r="B1338" s="187">
        <v>932</v>
      </c>
      <c r="C1338" s="121">
        <f t="shared" si="104"/>
        <v>228</v>
      </c>
      <c r="D1338" s="200">
        <v>1</v>
      </c>
      <c r="E1338" s="181">
        <v>1005</v>
      </c>
      <c r="F1338" s="181">
        <v>1000</v>
      </c>
      <c r="G1338" s="237" t="s">
        <v>343</v>
      </c>
      <c r="H1338" s="235">
        <v>74.400000000000006</v>
      </c>
      <c r="I1338" s="235">
        <f t="shared" si="105"/>
        <v>23.555555555555557</v>
      </c>
      <c r="J1338" s="179">
        <v>84.2</v>
      </c>
      <c r="K1338" s="179">
        <f t="shared" si="106"/>
        <v>29</v>
      </c>
      <c r="L1338" s="235">
        <v>10.5</v>
      </c>
      <c r="M1338" s="236">
        <v>8.1199999999999992</v>
      </c>
      <c r="N1338" s="236"/>
      <c r="O1338" s="239">
        <v>147</v>
      </c>
      <c r="P1338" s="179">
        <v>3028</v>
      </c>
      <c r="Q1338" s="241">
        <v>2001.8</v>
      </c>
      <c r="R1338" s="237" t="s">
        <v>1193</v>
      </c>
      <c r="S1338" s="153">
        <v>390</v>
      </c>
      <c r="T1338" s="237" t="s">
        <v>1194</v>
      </c>
    </row>
    <row r="1339" spans="1:20" x14ac:dyDescent="0.25">
      <c r="A1339" s="195">
        <v>44427</v>
      </c>
      <c r="B1339" s="187">
        <v>738</v>
      </c>
      <c r="C1339" s="121">
        <f t="shared" si="104"/>
        <v>231</v>
      </c>
      <c r="D1339" s="200">
        <v>1</v>
      </c>
      <c r="E1339" s="181">
        <v>825</v>
      </c>
      <c r="F1339" s="181">
        <v>840</v>
      </c>
      <c r="G1339" s="237" t="s">
        <v>343</v>
      </c>
      <c r="H1339" s="235">
        <v>66.400000000000006</v>
      </c>
      <c r="I1339" s="235">
        <f t="shared" si="105"/>
        <v>19.111111111111114</v>
      </c>
      <c r="J1339" s="179">
        <v>68.900000000000006</v>
      </c>
      <c r="K1339" s="179">
        <f t="shared" si="106"/>
        <v>20.500000000000004</v>
      </c>
      <c r="L1339" s="235">
        <v>8.6</v>
      </c>
      <c r="M1339" s="236">
        <v>8.4600000000000009</v>
      </c>
      <c r="N1339" s="236"/>
      <c r="O1339" s="239">
        <v>233</v>
      </c>
      <c r="P1339" s="179">
        <v>4880</v>
      </c>
      <c r="Q1339" s="241">
        <v>11199</v>
      </c>
      <c r="R1339" s="237" t="s">
        <v>1195</v>
      </c>
      <c r="S1339" s="153">
        <v>10000</v>
      </c>
      <c r="T1339" s="237" t="s">
        <v>1196</v>
      </c>
    </row>
    <row r="1340" spans="1:20" x14ac:dyDescent="0.25">
      <c r="A1340" s="195">
        <v>44427</v>
      </c>
      <c r="B1340" s="187">
        <v>738</v>
      </c>
      <c r="C1340" s="121">
        <f t="shared" si="104"/>
        <v>231</v>
      </c>
      <c r="D1340" s="200">
        <v>2</v>
      </c>
      <c r="E1340" s="181">
        <v>825</v>
      </c>
      <c r="F1340" s="181">
        <v>840</v>
      </c>
      <c r="G1340" s="237" t="s">
        <v>343</v>
      </c>
      <c r="H1340" s="235">
        <v>66.400000000000006</v>
      </c>
      <c r="I1340" s="235">
        <f t="shared" si="105"/>
        <v>19.111111111111114</v>
      </c>
      <c r="J1340" s="179">
        <v>68.900000000000006</v>
      </c>
      <c r="K1340" s="179">
        <f t="shared" si="106"/>
        <v>20.500000000000004</v>
      </c>
      <c r="L1340" s="235">
        <v>8.6</v>
      </c>
      <c r="M1340" s="236">
        <v>8.4600000000000009</v>
      </c>
      <c r="N1340" s="236"/>
      <c r="O1340" s="239">
        <v>233</v>
      </c>
      <c r="P1340" s="179">
        <v>4880</v>
      </c>
      <c r="Q1340" s="241">
        <v>14136</v>
      </c>
      <c r="R1340" s="237" t="s">
        <v>1195</v>
      </c>
      <c r="S1340" s="153">
        <v>10000</v>
      </c>
    </row>
    <row r="1341" spans="1:20" x14ac:dyDescent="0.25">
      <c r="A1341" s="195">
        <v>44428</v>
      </c>
      <c r="B1341" s="187">
        <v>1224</v>
      </c>
      <c r="C1341" s="121">
        <f t="shared" si="104"/>
        <v>232</v>
      </c>
      <c r="D1341" s="200">
        <v>1</v>
      </c>
      <c r="E1341" s="181">
        <v>1305</v>
      </c>
      <c r="F1341" s="181">
        <v>1257</v>
      </c>
      <c r="G1341" s="237" t="s">
        <v>343</v>
      </c>
      <c r="H1341" s="235">
        <v>76</v>
      </c>
      <c r="I1341" s="235">
        <f t="shared" si="105"/>
        <v>24.444444444444443</v>
      </c>
      <c r="J1341" s="179">
        <v>89.6</v>
      </c>
      <c r="K1341" s="179">
        <f t="shared" si="106"/>
        <v>31.999999999999996</v>
      </c>
      <c r="L1341" s="235">
        <v>9.5</v>
      </c>
      <c r="M1341" s="236">
        <v>8.02</v>
      </c>
      <c r="N1341" s="236"/>
      <c r="O1341" s="239">
        <v>164</v>
      </c>
      <c r="P1341" s="179">
        <v>198</v>
      </c>
      <c r="Q1341" s="241">
        <v>1046.2</v>
      </c>
      <c r="R1341" s="237" t="s">
        <v>1197</v>
      </c>
      <c r="S1341" s="153">
        <v>750</v>
      </c>
      <c r="T1341" s="237" t="s">
        <v>1198</v>
      </c>
    </row>
    <row r="1342" spans="1:20" x14ac:dyDescent="0.25">
      <c r="A1342" s="195">
        <v>44432</v>
      </c>
      <c r="B1342" s="187">
        <v>1455</v>
      </c>
      <c r="C1342" s="121">
        <f t="shared" si="104"/>
        <v>236</v>
      </c>
      <c r="D1342" s="200"/>
      <c r="E1342" s="181"/>
      <c r="F1342" s="181"/>
      <c r="G1342" s="237" t="s">
        <v>343</v>
      </c>
      <c r="H1342" s="235">
        <v>80.3</v>
      </c>
      <c r="I1342" s="235">
        <f t="shared" si="105"/>
        <v>26.833333333333332</v>
      </c>
      <c r="J1342" s="179">
        <v>97.7</v>
      </c>
      <c r="K1342" s="179">
        <f t="shared" si="106"/>
        <v>36.5</v>
      </c>
      <c r="L1342" s="235">
        <v>9.9</v>
      </c>
      <c r="M1342" s="236">
        <v>8</v>
      </c>
      <c r="N1342" s="236"/>
      <c r="O1342" s="239">
        <v>322</v>
      </c>
      <c r="P1342" s="179">
        <v>13.7</v>
      </c>
      <c r="Q1342" s="186"/>
      <c r="R1342" s="237" t="s">
        <v>1199</v>
      </c>
      <c r="S1342" s="153">
        <v>88</v>
      </c>
      <c r="T1342" s="237" t="s">
        <v>1200</v>
      </c>
    </row>
    <row r="1343" spans="1:20" x14ac:dyDescent="0.25">
      <c r="A1343" s="195">
        <v>44439</v>
      </c>
      <c r="B1343" s="187">
        <v>1112</v>
      </c>
      <c r="C1343" s="121">
        <f t="shared" si="104"/>
        <v>243</v>
      </c>
      <c r="D1343" s="200">
        <v>1</v>
      </c>
      <c r="E1343" s="181">
        <v>1140</v>
      </c>
      <c r="F1343" s="181">
        <v>1130</v>
      </c>
      <c r="G1343" s="237" t="s">
        <v>343</v>
      </c>
      <c r="H1343" s="235">
        <v>80.7</v>
      </c>
      <c r="I1343" s="235">
        <f t="shared" si="105"/>
        <v>27.055555555555557</v>
      </c>
      <c r="J1343" s="179">
        <v>91.6</v>
      </c>
      <c r="K1343" s="179">
        <f t="shared" si="106"/>
        <v>33.111111111111107</v>
      </c>
      <c r="L1343" s="235">
        <v>12.2</v>
      </c>
      <c r="M1343" s="236">
        <v>8.1</v>
      </c>
      <c r="N1343" s="236"/>
      <c r="O1343" s="239">
        <v>311</v>
      </c>
      <c r="P1343" s="179">
        <v>264</v>
      </c>
      <c r="Q1343" s="241">
        <v>613.1</v>
      </c>
      <c r="R1343" s="237" t="s">
        <v>1201</v>
      </c>
      <c r="S1343" s="153">
        <v>200</v>
      </c>
      <c r="T1343" s="237" t="s">
        <v>1202</v>
      </c>
    </row>
    <row r="1344" spans="1:20" x14ac:dyDescent="0.25">
      <c r="A1344" s="195">
        <v>44440</v>
      </c>
      <c r="B1344" s="187">
        <v>1106</v>
      </c>
      <c r="C1344" s="121">
        <f t="shared" si="104"/>
        <v>244</v>
      </c>
      <c r="D1344" s="200">
        <v>1</v>
      </c>
      <c r="E1344" s="181">
        <v>1130</v>
      </c>
      <c r="F1344" s="181">
        <v>1210</v>
      </c>
      <c r="G1344" s="237" t="s">
        <v>343</v>
      </c>
      <c r="H1344" s="235">
        <v>76.8</v>
      </c>
      <c r="I1344" s="235">
        <f t="shared" si="105"/>
        <v>24.888888888888886</v>
      </c>
      <c r="J1344" s="179">
        <v>84.6</v>
      </c>
      <c r="K1344" s="179">
        <f t="shared" si="106"/>
        <v>29.222222222222218</v>
      </c>
      <c r="L1344" s="235">
        <v>9</v>
      </c>
      <c r="M1344" s="236">
        <v>8.15</v>
      </c>
      <c r="N1344" s="236"/>
      <c r="O1344" s="239">
        <v>229</v>
      </c>
      <c r="P1344" s="179">
        <v>845</v>
      </c>
      <c r="Q1344" s="241">
        <v>316.89999999999998</v>
      </c>
      <c r="R1344" s="237" t="s">
        <v>1203</v>
      </c>
      <c r="S1344" s="153">
        <v>140</v>
      </c>
      <c r="T1344" s="237" t="s">
        <v>1204</v>
      </c>
    </row>
    <row r="1345" spans="1:20" x14ac:dyDescent="0.25">
      <c r="A1345" s="195">
        <v>44483</v>
      </c>
      <c r="B1345" s="187">
        <v>1102</v>
      </c>
      <c r="C1345" s="121">
        <f t="shared" si="104"/>
        <v>287</v>
      </c>
      <c r="D1345" s="200"/>
      <c r="E1345" s="181"/>
      <c r="F1345" s="181"/>
      <c r="G1345" s="237" t="s">
        <v>343</v>
      </c>
      <c r="H1345" s="235">
        <v>62</v>
      </c>
      <c r="I1345" s="235">
        <f t="shared" si="105"/>
        <v>16.666666666666668</v>
      </c>
      <c r="J1345" s="179">
        <v>67.599999999999994</v>
      </c>
      <c r="K1345" s="179">
        <f t="shared" si="106"/>
        <v>19.777777777777775</v>
      </c>
      <c r="L1345" s="235">
        <v>12.5</v>
      </c>
      <c r="M1345" s="236">
        <v>8.2899999999999991</v>
      </c>
      <c r="N1345" s="236"/>
      <c r="O1345" s="239">
        <v>345</v>
      </c>
      <c r="P1345" s="179">
        <v>21.8</v>
      </c>
      <c r="R1345" s="237" t="s">
        <v>1205</v>
      </c>
      <c r="S1345" s="153">
        <v>72.7</v>
      </c>
      <c r="T1345" s="237" t="s">
        <v>1206</v>
      </c>
    </row>
    <row r="1346" spans="1:20" x14ac:dyDescent="0.25">
      <c r="A1346" s="195">
        <v>44504</v>
      </c>
      <c r="B1346" s="187">
        <v>1248</v>
      </c>
      <c r="C1346" s="121">
        <f t="shared" si="104"/>
        <v>308</v>
      </c>
      <c r="D1346" s="200"/>
      <c r="E1346" s="181"/>
      <c r="F1346" s="181"/>
      <c r="G1346" s="237" t="s">
        <v>343</v>
      </c>
      <c r="H1346" s="235">
        <v>61.4</v>
      </c>
      <c r="I1346" s="235">
        <f t="shared" si="105"/>
        <v>16.333333333333332</v>
      </c>
      <c r="J1346" s="179">
        <v>79.5</v>
      </c>
      <c r="K1346" s="179">
        <f t="shared" si="106"/>
        <v>26.388888888888889</v>
      </c>
      <c r="L1346" s="235">
        <v>10.1</v>
      </c>
      <c r="M1346" s="236">
        <v>8.3800000000000008</v>
      </c>
      <c r="N1346" s="236"/>
      <c r="O1346" s="239">
        <v>390</v>
      </c>
      <c r="P1346" s="179">
        <v>10.8</v>
      </c>
      <c r="R1346" s="237" t="s">
        <v>1527</v>
      </c>
      <c r="S1346" s="153">
        <v>66.5</v>
      </c>
      <c r="T1346" s="237" t="s">
        <v>1207</v>
      </c>
    </row>
    <row r="1347" spans="1:20" x14ac:dyDescent="0.25">
      <c r="A1347" s="195">
        <v>44511</v>
      </c>
      <c r="B1347" s="187">
        <v>1455</v>
      </c>
      <c r="C1347" s="121">
        <f t="shared" si="104"/>
        <v>315</v>
      </c>
      <c r="D1347" s="200"/>
      <c r="E1347" s="181"/>
      <c r="F1347" s="181"/>
      <c r="G1347" s="237" t="s">
        <v>343</v>
      </c>
      <c r="H1347" s="112">
        <v>60.7</v>
      </c>
      <c r="I1347" s="235">
        <f t="shared" si="105"/>
        <v>15.944444444444446</v>
      </c>
      <c r="J1347" s="179">
        <v>72.7</v>
      </c>
      <c r="K1347" s="179">
        <f t="shared" si="106"/>
        <v>22.611111111111111</v>
      </c>
      <c r="L1347" s="235">
        <v>8.1999999999999993</v>
      </c>
      <c r="M1347" s="236">
        <v>8.3699999999999992</v>
      </c>
      <c r="N1347" s="236"/>
      <c r="O1347" s="239">
        <v>392</v>
      </c>
      <c r="P1347" s="179">
        <v>9.4499999999999993</v>
      </c>
      <c r="R1347" s="237" t="s">
        <v>1208</v>
      </c>
      <c r="S1347" s="237">
        <v>66.5</v>
      </c>
      <c r="T1347" s="237" t="s">
        <v>1209</v>
      </c>
    </row>
    <row r="1348" spans="1:20" x14ac:dyDescent="0.25">
      <c r="A1348" s="195">
        <v>44526</v>
      </c>
      <c r="B1348" s="187">
        <v>1503</v>
      </c>
      <c r="C1348" s="121">
        <f t="shared" si="104"/>
        <v>330</v>
      </c>
      <c r="D1348" s="200"/>
      <c r="E1348" s="181"/>
      <c r="F1348" s="181"/>
      <c r="G1348" s="237" t="s">
        <v>343</v>
      </c>
      <c r="H1348" s="112">
        <v>53.5</v>
      </c>
      <c r="I1348" s="235">
        <f t="shared" si="105"/>
        <v>11.944444444444445</v>
      </c>
      <c r="J1348" s="179">
        <v>66.2</v>
      </c>
      <c r="K1348" s="179">
        <f t="shared" si="106"/>
        <v>19</v>
      </c>
      <c r="L1348" s="235">
        <v>10.1</v>
      </c>
      <c r="M1348" s="236">
        <v>8.39</v>
      </c>
      <c r="N1348" s="236"/>
      <c r="O1348" s="239">
        <v>386</v>
      </c>
      <c r="P1348" s="179">
        <v>6.38</v>
      </c>
      <c r="R1348" s="237" t="s">
        <v>1210</v>
      </c>
      <c r="S1348" s="237">
        <v>70</v>
      </c>
      <c r="T1348" s="237" t="s">
        <v>1211</v>
      </c>
    </row>
    <row r="1349" spans="1:20" x14ac:dyDescent="0.25">
      <c r="A1349" s="195">
        <v>44538</v>
      </c>
      <c r="B1349" s="187">
        <v>1120</v>
      </c>
      <c r="C1349" s="121">
        <f t="shared" si="104"/>
        <v>342</v>
      </c>
      <c r="D1349" s="200"/>
      <c r="E1349" s="181"/>
      <c r="F1349" s="181"/>
      <c r="G1349" s="237" t="s">
        <v>343</v>
      </c>
      <c r="H1349" s="112">
        <v>51.1</v>
      </c>
      <c r="I1349" s="235">
        <f t="shared" si="105"/>
        <v>10.611111111111112</v>
      </c>
      <c r="J1349" s="179">
        <v>56.2</v>
      </c>
      <c r="K1349" s="179">
        <f t="shared" si="106"/>
        <v>13.444444444444446</v>
      </c>
      <c r="L1349" s="235">
        <v>12.5</v>
      </c>
      <c r="M1349" s="236">
        <v>8.4499999999999993</v>
      </c>
      <c r="N1349" s="187">
        <v>0</v>
      </c>
      <c r="O1349" s="239">
        <v>353</v>
      </c>
      <c r="P1349" s="179">
        <v>3.87</v>
      </c>
      <c r="R1349" s="237" t="s">
        <v>1215</v>
      </c>
      <c r="S1349" s="237">
        <v>71.8</v>
      </c>
      <c r="T1349" s="237" t="s">
        <v>1213</v>
      </c>
    </row>
    <row r="1350" spans="1:20" x14ac:dyDescent="0.25">
      <c r="A1350" s="195">
        <v>44547</v>
      </c>
      <c r="B1350" s="187">
        <v>1224</v>
      </c>
      <c r="C1350" s="121">
        <f t="shared" si="104"/>
        <v>351</v>
      </c>
      <c r="D1350" s="200"/>
      <c r="E1350" s="181"/>
      <c r="F1350" s="181"/>
      <c r="G1350" s="237" t="s">
        <v>343</v>
      </c>
      <c r="H1350" s="112">
        <v>47.9</v>
      </c>
      <c r="I1350" s="235">
        <f t="shared" si="105"/>
        <v>8.8333333333333321</v>
      </c>
      <c r="J1350" s="179">
        <v>55.5</v>
      </c>
      <c r="K1350" s="179">
        <f t="shared" si="106"/>
        <v>13.055555555555555</v>
      </c>
      <c r="L1350" s="235">
        <v>12</v>
      </c>
      <c r="M1350" s="236">
        <v>8.48</v>
      </c>
      <c r="N1350" s="187">
        <v>7.0000000000000007E-2</v>
      </c>
      <c r="O1350" s="239">
        <v>438</v>
      </c>
      <c r="P1350" s="179">
        <v>4.07</v>
      </c>
      <c r="R1350" s="237" t="s">
        <v>1216</v>
      </c>
      <c r="S1350" s="237">
        <v>72</v>
      </c>
      <c r="T1350" s="237" t="s">
        <v>1214</v>
      </c>
    </row>
    <row r="1351" spans="1:20" x14ac:dyDescent="0.25">
      <c r="A1351" s="195">
        <v>44633</v>
      </c>
      <c r="B1351" s="112">
        <v>1030</v>
      </c>
      <c r="C1351" s="120">
        <f t="shared" si="104"/>
        <v>72</v>
      </c>
      <c r="G1351" s="237" t="s">
        <v>343</v>
      </c>
      <c r="H1351" s="112">
        <v>55.8</v>
      </c>
      <c r="I1351" s="235">
        <f t="shared" si="105"/>
        <v>13.22222222222222</v>
      </c>
      <c r="J1351" s="235">
        <v>65.900000000000006</v>
      </c>
      <c r="K1351" s="235">
        <f t="shared" si="106"/>
        <v>18.833333333333336</v>
      </c>
      <c r="L1351" s="235">
        <v>9.6</v>
      </c>
      <c r="M1351" s="236">
        <v>8.48</v>
      </c>
      <c r="N1351" s="187"/>
      <c r="O1351" s="239">
        <v>460</v>
      </c>
      <c r="P1351" s="235">
        <v>2.99</v>
      </c>
      <c r="R1351" s="237" t="s">
        <v>1523</v>
      </c>
      <c r="S1351" s="153">
        <v>65.5</v>
      </c>
      <c r="T1351" s="237" t="s">
        <v>1524</v>
      </c>
    </row>
    <row r="1352" spans="1:20" x14ac:dyDescent="0.25">
      <c r="A1352" s="195">
        <v>44642</v>
      </c>
      <c r="B1352" s="112">
        <v>951</v>
      </c>
      <c r="C1352" s="120">
        <f t="shared" si="104"/>
        <v>81</v>
      </c>
      <c r="G1352" s="237" t="s">
        <v>343</v>
      </c>
      <c r="H1352" s="112">
        <v>55.4</v>
      </c>
      <c r="I1352" s="235">
        <f t="shared" si="105"/>
        <v>12.999999999999998</v>
      </c>
      <c r="J1352" s="235">
        <v>65.2</v>
      </c>
      <c r="K1352" s="235">
        <f t="shared" si="106"/>
        <v>18.444444444444446</v>
      </c>
      <c r="L1352" s="235">
        <v>11.7</v>
      </c>
      <c r="M1352" s="236">
        <v>8.3000000000000007</v>
      </c>
      <c r="N1352" s="187"/>
      <c r="O1352" s="239">
        <v>325</v>
      </c>
      <c r="P1352" s="235">
        <v>2.63</v>
      </c>
      <c r="R1352" s="237" t="s">
        <v>1525</v>
      </c>
      <c r="S1352" s="153">
        <v>66</v>
      </c>
      <c r="T1352" s="237" t="s">
        <v>1526</v>
      </c>
    </row>
    <row r="1353" spans="1:20" x14ac:dyDescent="0.25">
      <c r="A1353" s="195">
        <v>44645</v>
      </c>
      <c r="B1353" s="112">
        <v>1428</v>
      </c>
      <c r="C1353" s="120">
        <f t="shared" si="104"/>
        <v>84</v>
      </c>
      <c r="G1353" s="237" t="s">
        <v>343</v>
      </c>
      <c r="H1353" s="112">
        <v>67.7</v>
      </c>
      <c r="I1353" s="235">
        <f t="shared" si="105"/>
        <v>19.833333333333336</v>
      </c>
      <c r="J1353" s="235">
        <v>88.4</v>
      </c>
      <c r="K1353" s="235">
        <f t="shared" si="106"/>
        <v>31.333333333333336</v>
      </c>
      <c r="L1353" s="235">
        <v>8.9</v>
      </c>
      <c r="M1353" s="236">
        <v>8.14</v>
      </c>
      <c r="N1353" s="187"/>
      <c r="O1353" s="239">
        <v>309</v>
      </c>
      <c r="P1353" s="235">
        <v>1.86</v>
      </c>
      <c r="R1353" s="237" t="s">
        <v>70</v>
      </c>
      <c r="S1353" s="237">
        <v>66</v>
      </c>
      <c r="T1353" s="237" t="s">
        <v>1528</v>
      </c>
    </row>
    <row r="1354" spans="1:20" x14ac:dyDescent="0.25">
      <c r="A1354" s="195">
        <v>44654</v>
      </c>
      <c r="B1354" s="112">
        <v>1220</v>
      </c>
      <c r="C1354" s="120">
        <f t="shared" si="104"/>
        <v>93</v>
      </c>
      <c r="G1354" s="237" t="s">
        <v>343</v>
      </c>
      <c r="H1354" s="112">
        <v>66.5</v>
      </c>
      <c r="I1354" s="235">
        <f t="shared" si="105"/>
        <v>19.166666666666668</v>
      </c>
      <c r="J1354" s="235">
        <v>79.7</v>
      </c>
      <c r="K1354" s="235">
        <f t="shared" si="106"/>
        <v>26.5</v>
      </c>
      <c r="L1354" s="235">
        <v>9.6999999999999993</v>
      </c>
      <c r="M1354" s="236">
        <v>8.3800000000000008</v>
      </c>
      <c r="N1354" s="236">
        <v>0.05</v>
      </c>
      <c r="O1354" s="239">
        <v>337</v>
      </c>
      <c r="P1354" s="235">
        <v>2.0499999999999998</v>
      </c>
      <c r="R1354" s="237" t="s">
        <v>828</v>
      </c>
      <c r="S1354" s="237">
        <v>66.5</v>
      </c>
      <c r="T1354" s="237" t="s">
        <v>1529</v>
      </c>
    </row>
    <row r="1355" spans="1:20" x14ac:dyDescent="0.25">
      <c r="A1355" s="195">
        <v>44658</v>
      </c>
      <c r="B1355" s="112">
        <v>1155</v>
      </c>
      <c r="C1355" s="120">
        <f t="shared" si="104"/>
        <v>97</v>
      </c>
      <c r="G1355" s="237" t="s">
        <v>343</v>
      </c>
      <c r="H1355" s="112">
        <v>65.5</v>
      </c>
      <c r="I1355" s="235">
        <f t="shared" si="105"/>
        <v>18.611111111111111</v>
      </c>
      <c r="J1355" s="235">
        <v>81.3</v>
      </c>
      <c r="K1355" s="235">
        <f t="shared" si="106"/>
        <v>27.388888888888886</v>
      </c>
      <c r="L1355" s="235">
        <v>9.6999999999999993</v>
      </c>
      <c r="M1355" s="236">
        <v>8.31</v>
      </c>
      <c r="N1355" s="187">
        <v>0</v>
      </c>
      <c r="O1355" s="239">
        <v>317</v>
      </c>
      <c r="P1355" s="235">
        <v>3.05</v>
      </c>
      <c r="R1355" s="237" t="s">
        <v>91</v>
      </c>
      <c r="S1355" s="237">
        <v>66.5</v>
      </c>
      <c r="T1355" s="237" t="s">
        <v>1494</v>
      </c>
    </row>
    <row r="1356" spans="1:20" x14ac:dyDescent="0.25">
      <c r="A1356" s="195">
        <v>44691</v>
      </c>
      <c r="B1356" s="112">
        <v>1308</v>
      </c>
      <c r="C1356" s="120">
        <f t="shared" si="104"/>
        <v>130</v>
      </c>
      <c r="D1356" s="153">
        <v>1</v>
      </c>
      <c r="E1356" s="153">
        <v>1332</v>
      </c>
      <c r="F1356" s="153">
        <v>1415</v>
      </c>
      <c r="G1356" s="237" t="s">
        <v>343</v>
      </c>
      <c r="H1356" s="112">
        <v>70.3</v>
      </c>
      <c r="I1356" s="235">
        <f t="shared" si="105"/>
        <v>21.277777777777775</v>
      </c>
      <c r="J1356" s="235">
        <v>84</v>
      </c>
      <c r="K1356" s="235">
        <f t="shared" si="106"/>
        <v>28.888888888888889</v>
      </c>
      <c r="L1356" s="235">
        <v>9.1</v>
      </c>
      <c r="M1356" s="236">
        <v>8.51</v>
      </c>
      <c r="N1356" s="187">
        <v>0.13</v>
      </c>
      <c r="O1356" s="239">
        <v>301</v>
      </c>
      <c r="P1356" s="235">
        <v>2.36</v>
      </c>
      <c r="Q1356" s="153">
        <v>24.1</v>
      </c>
      <c r="R1356" s="237" t="s">
        <v>854</v>
      </c>
      <c r="S1356" s="237">
        <v>64.8</v>
      </c>
      <c r="T1356" s="237" t="s">
        <v>1530</v>
      </c>
    </row>
    <row r="1357" spans="1:20" x14ac:dyDescent="0.25">
      <c r="A1357" s="195">
        <v>44704</v>
      </c>
      <c r="B1357" s="112">
        <v>1200</v>
      </c>
      <c r="C1357" s="120">
        <f t="shared" si="104"/>
        <v>143</v>
      </c>
      <c r="D1357" s="153">
        <v>1</v>
      </c>
      <c r="E1357" s="153">
        <v>1520</v>
      </c>
      <c r="F1357" s="153">
        <v>1518</v>
      </c>
      <c r="G1357" s="237" t="s">
        <v>343</v>
      </c>
      <c r="H1357" s="112">
        <v>75.2</v>
      </c>
      <c r="I1357" s="235">
        <f t="shared" si="105"/>
        <v>24</v>
      </c>
      <c r="J1357" s="235">
        <v>89.5</v>
      </c>
      <c r="K1357" s="235">
        <f t="shared" si="106"/>
        <v>31.944444444444443</v>
      </c>
      <c r="L1357" s="235">
        <v>8.3000000000000007</v>
      </c>
      <c r="M1357" s="236">
        <v>8.2899999999999991</v>
      </c>
      <c r="N1357" s="187">
        <v>0.02</v>
      </c>
      <c r="O1357" s="239">
        <v>297</v>
      </c>
      <c r="P1357" s="235">
        <v>4.16</v>
      </c>
      <c r="Q1357" s="153">
        <v>4.0999999999999996</v>
      </c>
      <c r="R1357" s="237" t="s">
        <v>1364</v>
      </c>
      <c r="S1357" s="237">
        <v>63.1</v>
      </c>
      <c r="T1357" s="237" t="s">
        <v>1531</v>
      </c>
    </row>
    <row r="1358" spans="1:20" x14ac:dyDescent="0.25">
      <c r="A1358" s="195">
        <v>44718</v>
      </c>
      <c r="B1358" s="112">
        <v>1501</v>
      </c>
      <c r="C1358" s="120">
        <f t="shared" si="104"/>
        <v>157</v>
      </c>
      <c r="D1358" s="153">
        <v>1</v>
      </c>
      <c r="E1358" s="153">
        <v>1525</v>
      </c>
      <c r="G1358" s="237" t="s">
        <v>343</v>
      </c>
      <c r="H1358" s="112">
        <v>81.900000000000006</v>
      </c>
      <c r="I1358" s="235">
        <f t="shared" si="105"/>
        <v>27.722222222222225</v>
      </c>
      <c r="J1358" s="235">
        <v>97.2</v>
      </c>
      <c r="K1358" s="235">
        <f t="shared" si="106"/>
        <v>36.222222222222221</v>
      </c>
      <c r="L1358" s="235">
        <v>6.8</v>
      </c>
      <c r="M1358" s="236">
        <v>8.1999999999999993</v>
      </c>
      <c r="N1358" s="187">
        <v>0.13</v>
      </c>
      <c r="O1358" s="239">
        <v>301</v>
      </c>
      <c r="P1358" s="235">
        <v>10.5</v>
      </c>
      <c r="R1358" s="237" t="s">
        <v>662</v>
      </c>
      <c r="S1358" s="237">
        <v>59</v>
      </c>
      <c r="T1358" s="237" t="s">
        <v>1501</v>
      </c>
    </row>
    <row r="1359" spans="1:20" x14ac:dyDescent="0.25">
      <c r="A1359" s="195">
        <v>44728</v>
      </c>
      <c r="B1359" s="112">
        <v>1009</v>
      </c>
      <c r="C1359" s="120">
        <f t="shared" si="104"/>
        <v>167</v>
      </c>
      <c r="D1359" s="237">
        <v>1</v>
      </c>
      <c r="E1359" s="237">
        <v>1040</v>
      </c>
      <c r="F1359" s="254">
        <v>1040</v>
      </c>
      <c r="G1359" s="237" t="s">
        <v>343</v>
      </c>
      <c r="H1359" s="112">
        <v>77.7</v>
      </c>
      <c r="I1359" s="235">
        <f t="shared" si="105"/>
        <v>25.388888888888889</v>
      </c>
      <c r="J1359" s="235">
        <v>97.5</v>
      </c>
      <c r="K1359" s="235">
        <f t="shared" si="106"/>
        <v>36.388888888888886</v>
      </c>
      <c r="L1359" s="235">
        <v>7.9</v>
      </c>
      <c r="M1359" s="236">
        <v>8.41</v>
      </c>
      <c r="N1359" s="187">
        <v>0.11</v>
      </c>
      <c r="O1359" s="239">
        <v>306</v>
      </c>
      <c r="P1359" s="235">
        <v>20.2</v>
      </c>
      <c r="Q1359" s="153">
        <v>3</v>
      </c>
      <c r="R1359" s="237" t="s">
        <v>316</v>
      </c>
      <c r="S1359" s="237">
        <v>53.5</v>
      </c>
      <c r="T1359" s="237" t="s">
        <v>1496</v>
      </c>
    </row>
    <row r="1360" spans="1:20" x14ac:dyDescent="0.25">
      <c r="A1360" s="195">
        <v>44728</v>
      </c>
      <c r="B1360" s="112">
        <v>1009</v>
      </c>
      <c r="C1360" s="120">
        <f t="shared" si="104"/>
        <v>167</v>
      </c>
      <c r="D1360" s="237">
        <v>2</v>
      </c>
      <c r="E1360" s="237">
        <v>1040</v>
      </c>
      <c r="F1360" s="254">
        <v>1040</v>
      </c>
      <c r="G1360" s="237" t="s">
        <v>343</v>
      </c>
      <c r="H1360" s="112">
        <v>77.7</v>
      </c>
      <c r="I1360" s="235">
        <f t="shared" ref="I1360:I1389" si="107">CONVERT(H1360,"F","C")</f>
        <v>25.388888888888889</v>
      </c>
      <c r="J1360" s="235">
        <v>97.5</v>
      </c>
      <c r="K1360" s="235">
        <f t="shared" ref="K1360:K1389" si="108">CONVERT(J1360,"F","C")</f>
        <v>36.388888888888886</v>
      </c>
      <c r="L1360" s="235">
        <v>7.9</v>
      </c>
      <c r="M1360" s="236">
        <v>8.41</v>
      </c>
      <c r="N1360" s="187">
        <v>0.11</v>
      </c>
      <c r="O1360" s="239">
        <v>306</v>
      </c>
      <c r="P1360" s="235">
        <v>20.2</v>
      </c>
      <c r="Q1360" s="237">
        <v>3.1</v>
      </c>
      <c r="R1360" s="237" t="s">
        <v>316</v>
      </c>
      <c r="S1360" s="237">
        <v>53.5</v>
      </c>
      <c r="T1360" s="237" t="s">
        <v>1532</v>
      </c>
    </row>
    <row r="1361" spans="1:20" x14ac:dyDescent="0.25">
      <c r="A1361" s="195">
        <v>44736</v>
      </c>
      <c r="B1361" s="112">
        <v>1125</v>
      </c>
      <c r="C1361" s="120">
        <f t="shared" si="104"/>
        <v>175</v>
      </c>
      <c r="D1361" s="237">
        <v>1</v>
      </c>
      <c r="E1361" s="237">
        <v>1700</v>
      </c>
      <c r="F1361" s="120">
        <v>1700</v>
      </c>
      <c r="G1361" s="237" t="s">
        <v>343</v>
      </c>
      <c r="H1361" s="112">
        <v>77.599999999999994</v>
      </c>
      <c r="I1361" s="235">
        <f t="shared" si="107"/>
        <v>25.333333333333329</v>
      </c>
      <c r="J1361" s="235">
        <v>90.1</v>
      </c>
      <c r="K1361" s="235">
        <f t="shared" si="108"/>
        <v>32.277777777777771</v>
      </c>
      <c r="L1361" s="235">
        <v>9.8000000000000007</v>
      </c>
      <c r="M1361" s="236">
        <v>8.4600000000000009</v>
      </c>
      <c r="N1361" s="187">
        <v>0.02</v>
      </c>
      <c r="O1361" s="239">
        <v>309</v>
      </c>
      <c r="P1361" s="235">
        <v>26</v>
      </c>
      <c r="Q1361" s="237">
        <v>0</v>
      </c>
      <c r="R1361" s="237" t="s">
        <v>1533</v>
      </c>
      <c r="S1361" s="237">
        <v>59</v>
      </c>
      <c r="T1361" s="237" t="s">
        <v>1534</v>
      </c>
    </row>
    <row r="1362" spans="1:20" x14ac:dyDescent="0.25">
      <c r="A1362" s="195">
        <v>44742</v>
      </c>
      <c r="B1362" s="112">
        <v>743</v>
      </c>
      <c r="C1362" s="120">
        <f t="shared" si="104"/>
        <v>181</v>
      </c>
      <c r="D1362" s="237">
        <v>1</v>
      </c>
      <c r="E1362" s="237">
        <v>820</v>
      </c>
      <c r="F1362" s="120">
        <v>820</v>
      </c>
      <c r="G1362" s="237" t="s">
        <v>343</v>
      </c>
      <c r="H1362" s="112">
        <v>71.400000000000006</v>
      </c>
      <c r="I1362" s="235">
        <f t="shared" si="107"/>
        <v>21.888888888888893</v>
      </c>
      <c r="J1362" s="235">
        <v>71.900000000000006</v>
      </c>
      <c r="K1362" s="235">
        <f t="shared" si="108"/>
        <v>22.166666666666668</v>
      </c>
      <c r="L1362" s="235">
        <v>7.8</v>
      </c>
      <c r="M1362" s="236">
        <v>8.4700000000000006</v>
      </c>
      <c r="N1362" s="187">
        <v>0</v>
      </c>
      <c r="O1362" s="239">
        <v>312</v>
      </c>
      <c r="P1362" s="235">
        <v>260</v>
      </c>
      <c r="Q1362" s="237">
        <v>250.8</v>
      </c>
      <c r="R1362" s="237" t="s">
        <v>1535</v>
      </c>
      <c r="S1362" s="237">
        <v>60.6</v>
      </c>
      <c r="T1362" s="237" t="s">
        <v>1536</v>
      </c>
    </row>
    <row r="1363" spans="1:20" x14ac:dyDescent="0.25">
      <c r="A1363" s="195">
        <v>44743</v>
      </c>
      <c r="B1363" s="112">
        <v>1710</v>
      </c>
      <c r="C1363" s="120">
        <f t="shared" si="104"/>
        <v>182</v>
      </c>
      <c r="D1363" s="237">
        <v>1</v>
      </c>
      <c r="E1363" s="237">
        <v>1718</v>
      </c>
      <c r="F1363" s="120">
        <v>1735</v>
      </c>
      <c r="G1363" s="237" t="s">
        <v>343</v>
      </c>
      <c r="I1363" s="235">
        <f t="shared" si="107"/>
        <v>-17.777777777777779</v>
      </c>
      <c r="K1363" s="235">
        <f t="shared" si="108"/>
        <v>-17.777777777777779</v>
      </c>
      <c r="N1363" s="187"/>
      <c r="Q1363" s="237">
        <v>21.1</v>
      </c>
    </row>
    <row r="1364" spans="1:20" x14ac:dyDescent="0.25">
      <c r="A1364" s="195">
        <v>44755</v>
      </c>
      <c r="B1364" s="112">
        <v>1002</v>
      </c>
      <c r="C1364" s="120">
        <f t="shared" si="104"/>
        <v>194</v>
      </c>
      <c r="D1364" s="237">
        <v>1</v>
      </c>
      <c r="E1364" s="237">
        <v>1030</v>
      </c>
      <c r="F1364" s="120">
        <v>1036</v>
      </c>
      <c r="G1364" s="237" t="s">
        <v>343</v>
      </c>
      <c r="H1364" s="112">
        <v>78.8</v>
      </c>
      <c r="I1364" s="235">
        <f t="shared" si="107"/>
        <v>25.999999999999996</v>
      </c>
      <c r="J1364" s="235">
        <v>90.7</v>
      </c>
      <c r="K1364" s="235">
        <f t="shared" si="108"/>
        <v>32.611111111111114</v>
      </c>
      <c r="L1364" s="235">
        <v>7.1</v>
      </c>
      <c r="M1364" s="236">
        <v>6.87</v>
      </c>
      <c r="N1364" s="187">
        <v>0.08</v>
      </c>
      <c r="O1364" s="239">
        <v>353</v>
      </c>
      <c r="P1364" s="235">
        <v>29.3</v>
      </c>
      <c r="Q1364" s="237">
        <v>9.6</v>
      </c>
      <c r="R1364" s="237" t="s">
        <v>329</v>
      </c>
      <c r="S1364" s="237">
        <v>60</v>
      </c>
      <c r="T1364" s="237" t="s">
        <v>1537</v>
      </c>
    </row>
    <row r="1365" spans="1:20" x14ac:dyDescent="0.25">
      <c r="A1365" s="195"/>
      <c r="I1365" s="235">
        <f t="shared" si="107"/>
        <v>-17.777777777777779</v>
      </c>
      <c r="K1365" s="235">
        <f t="shared" si="108"/>
        <v>-17.777777777777779</v>
      </c>
      <c r="N1365" s="187"/>
    </row>
    <row r="1366" spans="1:20" x14ac:dyDescent="0.25">
      <c r="A1366" s="195"/>
      <c r="I1366" s="235">
        <f t="shared" si="107"/>
        <v>-17.777777777777779</v>
      </c>
      <c r="K1366" s="235">
        <f t="shared" si="108"/>
        <v>-17.777777777777779</v>
      </c>
      <c r="N1366" s="187"/>
    </row>
    <row r="1367" spans="1:20" x14ac:dyDescent="0.25">
      <c r="A1367" s="195"/>
      <c r="I1367" s="235">
        <f t="shared" si="107"/>
        <v>-17.777777777777779</v>
      </c>
      <c r="K1367" s="235">
        <f t="shared" si="108"/>
        <v>-17.777777777777779</v>
      </c>
      <c r="N1367" s="187"/>
    </row>
    <row r="1368" spans="1:20" x14ac:dyDescent="0.25">
      <c r="A1368" s="195"/>
      <c r="I1368" s="235">
        <f t="shared" si="107"/>
        <v>-17.777777777777779</v>
      </c>
      <c r="K1368" s="235">
        <f t="shared" si="108"/>
        <v>-17.777777777777779</v>
      </c>
      <c r="N1368" s="187"/>
    </row>
    <row r="1369" spans="1:20" x14ac:dyDescent="0.25">
      <c r="A1369" s="195"/>
      <c r="I1369" s="235">
        <f t="shared" si="107"/>
        <v>-17.777777777777779</v>
      </c>
      <c r="K1369" s="235">
        <f t="shared" si="108"/>
        <v>-17.777777777777779</v>
      </c>
      <c r="N1369" s="187"/>
    </row>
    <row r="1370" spans="1:20" x14ac:dyDescent="0.25">
      <c r="A1370" s="195"/>
      <c r="I1370" s="235">
        <f t="shared" si="107"/>
        <v>-17.777777777777779</v>
      </c>
      <c r="K1370" s="235">
        <f t="shared" si="108"/>
        <v>-17.777777777777779</v>
      </c>
      <c r="N1370" s="187"/>
    </row>
    <row r="1371" spans="1:20" x14ac:dyDescent="0.25">
      <c r="A1371" s="195"/>
      <c r="I1371" s="235">
        <f t="shared" si="107"/>
        <v>-17.777777777777779</v>
      </c>
      <c r="K1371" s="235">
        <f t="shared" si="108"/>
        <v>-17.777777777777779</v>
      </c>
      <c r="N1371" s="187"/>
    </row>
    <row r="1372" spans="1:20" x14ac:dyDescent="0.25">
      <c r="A1372" s="195"/>
      <c r="I1372" s="235">
        <f t="shared" si="107"/>
        <v>-17.777777777777779</v>
      </c>
      <c r="K1372" s="235">
        <f t="shared" si="108"/>
        <v>-17.777777777777779</v>
      </c>
      <c r="N1372" s="187"/>
    </row>
    <row r="1373" spans="1:20" x14ac:dyDescent="0.25">
      <c r="A1373" s="195"/>
      <c r="I1373" s="235">
        <f t="shared" si="107"/>
        <v>-17.777777777777779</v>
      </c>
      <c r="K1373" s="235">
        <f t="shared" si="108"/>
        <v>-17.777777777777779</v>
      </c>
      <c r="N1373" s="187"/>
    </row>
    <row r="1374" spans="1:20" x14ac:dyDescent="0.25">
      <c r="A1374" s="195"/>
      <c r="I1374" s="235">
        <f t="shared" si="107"/>
        <v>-17.777777777777779</v>
      </c>
      <c r="K1374" s="235">
        <f t="shared" si="108"/>
        <v>-17.777777777777779</v>
      </c>
      <c r="N1374" s="187"/>
    </row>
    <row r="1375" spans="1:20" x14ac:dyDescent="0.25">
      <c r="A1375" s="195"/>
      <c r="I1375" s="235">
        <f t="shared" si="107"/>
        <v>-17.777777777777779</v>
      </c>
      <c r="K1375" s="235">
        <f t="shared" si="108"/>
        <v>-17.777777777777779</v>
      </c>
      <c r="N1375" s="187"/>
    </row>
    <row r="1376" spans="1:20" x14ac:dyDescent="0.25">
      <c r="A1376" s="195"/>
      <c r="I1376" s="235">
        <f t="shared" si="107"/>
        <v>-17.777777777777779</v>
      </c>
      <c r="K1376" s="235">
        <f t="shared" si="108"/>
        <v>-17.777777777777779</v>
      </c>
      <c r="N1376" s="187"/>
    </row>
    <row r="1377" spans="1:16" x14ac:dyDescent="0.25">
      <c r="A1377" s="195"/>
      <c r="I1377" s="235">
        <f t="shared" si="107"/>
        <v>-17.777777777777779</v>
      </c>
      <c r="K1377" s="235">
        <f t="shared" si="108"/>
        <v>-17.777777777777779</v>
      </c>
      <c r="N1377" s="187"/>
    </row>
    <row r="1378" spans="1:16" x14ac:dyDescent="0.25">
      <c r="A1378" s="195"/>
      <c r="B1378" s="187"/>
      <c r="C1378" s="187"/>
      <c r="D1378" s="200"/>
      <c r="H1378" s="144"/>
      <c r="I1378" s="235">
        <f t="shared" si="107"/>
        <v>-17.777777777777779</v>
      </c>
      <c r="J1378" s="179"/>
      <c r="K1378" s="235">
        <f t="shared" si="108"/>
        <v>-17.777777777777779</v>
      </c>
      <c r="N1378" s="187"/>
      <c r="P1378" s="187"/>
    </row>
    <row r="1379" spans="1:16" x14ac:dyDescent="0.25">
      <c r="A1379" s="195"/>
      <c r="B1379" s="187"/>
      <c r="C1379" s="187"/>
      <c r="D1379" s="200"/>
      <c r="H1379" s="144"/>
      <c r="I1379" s="235">
        <f t="shared" si="107"/>
        <v>-17.777777777777779</v>
      </c>
      <c r="J1379" s="179"/>
      <c r="K1379" s="235">
        <f t="shared" si="108"/>
        <v>-17.777777777777779</v>
      </c>
      <c r="N1379" s="187"/>
      <c r="P1379" s="187"/>
    </row>
    <row r="1380" spans="1:16" x14ac:dyDescent="0.25">
      <c r="A1380" s="195"/>
      <c r="B1380" s="187"/>
      <c r="C1380" s="187"/>
      <c r="D1380" s="200"/>
      <c r="H1380" s="144"/>
      <c r="I1380" s="235">
        <f t="shared" si="107"/>
        <v>-17.777777777777779</v>
      </c>
      <c r="J1380" s="179"/>
      <c r="K1380" s="235">
        <f t="shared" si="108"/>
        <v>-17.777777777777779</v>
      </c>
      <c r="N1380" s="187"/>
      <c r="P1380" s="187"/>
    </row>
    <row r="1381" spans="1:16" x14ac:dyDescent="0.25">
      <c r="A1381" s="195"/>
      <c r="B1381" s="187"/>
      <c r="C1381" s="187"/>
      <c r="D1381" s="200"/>
      <c r="H1381" s="144"/>
      <c r="I1381" s="235">
        <f t="shared" si="107"/>
        <v>-17.777777777777779</v>
      </c>
      <c r="J1381" s="179"/>
      <c r="K1381" s="235">
        <f t="shared" si="108"/>
        <v>-17.777777777777779</v>
      </c>
      <c r="N1381" s="187"/>
      <c r="P1381" s="187"/>
    </row>
    <row r="1382" spans="1:16" x14ac:dyDescent="0.25">
      <c r="A1382" s="195"/>
      <c r="B1382" s="187"/>
      <c r="C1382" s="187"/>
      <c r="D1382" s="200"/>
      <c r="H1382" s="144"/>
      <c r="I1382" s="235">
        <f t="shared" si="107"/>
        <v>-17.777777777777779</v>
      </c>
      <c r="J1382" s="179"/>
      <c r="K1382" s="235">
        <f t="shared" si="108"/>
        <v>-17.777777777777779</v>
      </c>
      <c r="N1382" s="187"/>
      <c r="P1382" s="187"/>
    </row>
    <row r="1383" spans="1:16" x14ac:dyDescent="0.25">
      <c r="A1383" s="195"/>
      <c r="B1383" s="187"/>
      <c r="C1383" s="187"/>
      <c r="D1383" s="200"/>
      <c r="H1383" s="144"/>
      <c r="I1383" s="235">
        <f t="shared" si="107"/>
        <v>-17.777777777777779</v>
      </c>
      <c r="J1383" s="179"/>
      <c r="K1383" s="235">
        <f t="shared" si="108"/>
        <v>-17.777777777777779</v>
      </c>
      <c r="N1383" s="187"/>
      <c r="P1383" s="187"/>
    </row>
    <row r="1384" spans="1:16" x14ac:dyDescent="0.25">
      <c r="A1384" s="195"/>
      <c r="B1384" s="187"/>
      <c r="C1384" s="187"/>
      <c r="D1384" s="200"/>
      <c r="H1384" s="144"/>
      <c r="I1384" s="235">
        <f t="shared" si="107"/>
        <v>-17.777777777777779</v>
      </c>
      <c r="J1384" s="179"/>
      <c r="K1384" s="235">
        <f t="shared" si="108"/>
        <v>-17.777777777777779</v>
      </c>
      <c r="N1384" s="187"/>
      <c r="P1384" s="187"/>
    </row>
    <row r="1385" spans="1:16" x14ac:dyDescent="0.25">
      <c r="A1385" s="195"/>
      <c r="B1385" s="187"/>
      <c r="C1385" s="187"/>
      <c r="D1385" s="200"/>
      <c r="H1385" s="144"/>
      <c r="I1385" s="235">
        <f t="shared" si="107"/>
        <v>-17.777777777777779</v>
      </c>
      <c r="J1385" s="179"/>
      <c r="K1385" s="235">
        <f t="shared" si="108"/>
        <v>-17.777777777777779</v>
      </c>
      <c r="N1385" s="187"/>
      <c r="P1385" s="187"/>
    </row>
    <row r="1386" spans="1:16" x14ac:dyDescent="0.25">
      <c r="A1386" s="195"/>
      <c r="B1386" s="187"/>
      <c r="C1386" s="187"/>
      <c r="D1386" s="200"/>
      <c r="H1386" s="144"/>
      <c r="I1386" s="235">
        <f t="shared" si="107"/>
        <v>-17.777777777777779</v>
      </c>
      <c r="J1386" s="179"/>
      <c r="K1386" s="235">
        <f t="shared" si="108"/>
        <v>-17.777777777777779</v>
      </c>
      <c r="N1386" s="187"/>
      <c r="P1386" s="187"/>
    </row>
    <row r="1387" spans="1:16" x14ac:dyDescent="0.25">
      <c r="A1387" s="195"/>
      <c r="B1387" s="187"/>
      <c r="C1387" s="187"/>
      <c r="D1387" s="200"/>
      <c r="H1387" s="144"/>
      <c r="I1387" s="235">
        <f t="shared" si="107"/>
        <v>-17.777777777777779</v>
      </c>
      <c r="J1387" s="179"/>
      <c r="K1387" s="235">
        <f t="shared" si="108"/>
        <v>-17.777777777777779</v>
      </c>
      <c r="N1387" s="187"/>
      <c r="P1387" s="187"/>
    </row>
    <row r="1388" spans="1:16" x14ac:dyDescent="0.25">
      <c r="A1388" s="195"/>
      <c r="B1388" s="187"/>
      <c r="C1388" s="187"/>
      <c r="D1388" s="200"/>
      <c r="H1388" s="144"/>
      <c r="I1388" s="235">
        <f t="shared" si="107"/>
        <v>-17.777777777777779</v>
      </c>
      <c r="J1388" s="179"/>
      <c r="K1388" s="235">
        <f t="shared" si="108"/>
        <v>-17.777777777777779</v>
      </c>
      <c r="N1388" s="187"/>
      <c r="P1388" s="187"/>
    </row>
    <row r="1389" spans="1:16" x14ac:dyDescent="0.25">
      <c r="A1389" s="195"/>
      <c r="B1389" s="187"/>
      <c r="C1389" s="187"/>
      <c r="D1389" s="200"/>
      <c r="H1389" s="144"/>
      <c r="I1389" s="235">
        <f t="shared" si="107"/>
        <v>-17.777777777777779</v>
      </c>
      <c r="J1389" s="179"/>
      <c r="K1389" s="235">
        <f t="shared" si="108"/>
        <v>-17.777777777777779</v>
      </c>
      <c r="N1389" s="187"/>
      <c r="P1389" s="187"/>
    </row>
    <row r="1390" spans="1:16" x14ac:dyDescent="0.25">
      <c r="A1390" s="195"/>
      <c r="B1390" s="187"/>
      <c r="C1390" s="187"/>
      <c r="D1390" s="200"/>
      <c r="H1390" s="144"/>
      <c r="I1390" s="235">
        <f t="shared" ref="I1390:I1453" si="109">CONVERT(H1390,"F","C")</f>
        <v>-17.777777777777779</v>
      </c>
      <c r="J1390" s="179"/>
      <c r="K1390" s="235">
        <f t="shared" ref="K1390:K1453" si="110">CONVERT(J1390,"F","C")</f>
        <v>-17.777777777777779</v>
      </c>
      <c r="N1390" s="187"/>
      <c r="P1390" s="187"/>
    </row>
    <row r="1391" spans="1:16" x14ac:dyDescent="0.25">
      <c r="A1391" s="195"/>
      <c r="B1391" s="187"/>
      <c r="C1391" s="187"/>
      <c r="D1391" s="200"/>
      <c r="H1391" s="144"/>
      <c r="I1391" s="235">
        <f t="shared" si="109"/>
        <v>-17.777777777777779</v>
      </c>
      <c r="J1391" s="179"/>
      <c r="K1391" s="235">
        <f t="shared" si="110"/>
        <v>-17.777777777777779</v>
      </c>
      <c r="N1391" s="187"/>
      <c r="P1391" s="187"/>
    </row>
    <row r="1392" spans="1:16" x14ac:dyDescent="0.25">
      <c r="A1392" s="195"/>
      <c r="B1392" s="187"/>
      <c r="C1392" s="187"/>
      <c r="D1392" s="200"/>
      <c r="H1392" s="144"/>
      <c r="I1392" s="235">
        <f t="shared" si="109"/>
        <v>-17.777777777777779</v>
      </c>
      <c r="J1392" s="179"/>
      <c r="K1392" s="235">
        <f t="shared" si="110"/>
        <v>-17.777777777777779</v>
      </c>
      <c r="N1392" s="187"/>
      <c r="P1392" s="187"/>
    </row>
    <row r="1393" spans="1:16" x14ac:dyDescent="0.25">
      <c r="A1393" s="195"/>
      <c r="B1393" s="187"/>
      <c r="C1393" s="187"/>
      <c r="D1393" s="200"/>
      <c r="H1393" s="144"/>
      <c r="I1393" s="235">
        <f t="shared" si="109"/>
        <v>-17.777777777777779</v>
      </c>
      <c r="J1393" s="179"/>
      <c r="K1393" s="235">
        <f t="shared" si="110"/>
        <v>-17.777777777777779</v>
      </c>
      <c r="N1393" s="187"/>
      <c r="P1393" s="187"/>
    </row>
    <row r="1394" spans="1:16" x14ac:dyDescent="0.25">
      <c r="A1394" s="195"/>
      <c r="B1394" s="187"/>
      <c r="C1394" s="187"/>
      <c r="D1394" s="200"/>
      <c r="H1394" s="144"/>
      <c r="I1394" s="235">
        <f t="shared" si="109"/>
        <v>-17.777777777777779</v>
      </c>
      <c r="J1394" s="179"/>
      <c r="K1394" s="235">
        <f t="shared" si="110"/>
        <v>-17.777777777777779</v>
      </c>
      <c r="N1394" s="187"/>
      <c r="P1394" s="187"/>
    </row>
    <row r="1395" spans="1:16" x14ac:dyDescent="0.25">
      <c r="A1395" s="195"/>
      <c r="B1395" s="187"/>
      <c r="C1395" s="187"/>
      <c r="D1395" s="200"/>
      <c r="H1395" s="144"/>
      <c r="I1395" s="235">
        <f t="shared" si="109"/>
        <v>-17.777777777777779</v>
      </c>
      <c r="J1395" s="179"/>
      <c r="K1395" s="235">
        <f t="shared" si="110"/>
        <v>-17.777777777777779</v>
      </c>
      <c r="N1395" s="187"/>
      <c r="P1395" s="187"/>
    </row>
    <row r="1396" spans="1:16" x14ac:dyDescent="0.25">
      <c r="A1396" s="195"/>
      <c r="B1396" s="187"/>
      <c r="C1396" s="187"/>
      <c r="D1396" s="200"/>
      <c r="H1396" s="144"/>
      <c r="I1396" s="235">
        <f t="shared" si="109"/>
        <v>-17.777777777777779</v>
      </c>
      <c r="J1396" s="179"/>
      <c r="K1396" s="235">
        <f t="shared" si="110"/>
        <v>-17.777777777777779</v>
      </c>
      <c r="N1396" s="187"/>
      <c r="P1396" s="187"/>
    </row>
    <row r="1397" spans="1:16" x14ac:dyDescent="0.25">
      <c r="A1397" s="195"/>
      <c r="B1397" s="187"/>
      <c r="C1397" s="187"/>
      <c r="D1397" s="200"/>
      <c r="H1397" s="144"/>
      <c r="I1397" s="235">
        <f t="shared" si="109"/>
        <v>-17.777777777777779</v>
      </c>
      <c r="J1397" s="179"/>
      <c r="K1397" s="235">
        <f t="shared" si="110"/>
        <v>-17.777777777777779</v>
      </c>
      <c r="N1397" s="187"/>
      <c r="P1397" s="187"/>
    </row>
    <row r="1398" spans="1:16" x14ac:dyDescent="0.25">
      <c r="A1398" s="195"/>
      <c r="B1398" s="187"/>
      <c r="C1398" s="187"/>
      <c r="D1398" s="200"/>
      <c r="H1398" s="144"/>
      <c r="I1398" s="235">
        <f t="shared" si="109"/>
        <v>-17.777777777777779</v>
      </c>
      <c r="J1398" s="179"/>
      <c r="K1398" s="235">
        <f t="shared" si="110"/>
        <v>-17.777777777777779</v>
      </c>
      <c r="N1398" s="187"/>
      <c r="P1398" s="187"/>
    </row>
    <row r="1399" spans="1:16" x14ac:dyDescent="0.25">
      <c r="A1399" s="195"/>
      <c r="B1399" s="187"/>
      <c r="C1399" s="187"/>
      <c r="D1399" s="200"/>
      <c r="H1399" s="144"/>
      <c r="I1399" s="235">
        <f t="shared" si="109"/>
        <v>-17.777777777777779</v>
      </c>
      <c r="J1399" s="179"/>
      <c r="K1399" s="235">
        <f t="shared" si="110"/>
        <v>-17.777777777777779</v>
      </c>
      <c r="N1399" s="187"/>
      <c r="P1399" s="187"/>
    </row>
    <row r="1400" spans="1:16" x14ac:dyDescent="0.25">
      <c r="A1400" s="195"/>
      <c r="B1400" s="187"/>
      <c r="C1400" s="187"/>
      <c r="D1400" s="200"/>
      <c r="H1400" s="144"/>
      <c r="I1400" s="235">
        <f t="shared" si="109"/>
        <v>-17.777777777777779</v>
      </c>
      <c r="J1400" s="179"/>
      <c r="K1400" s="235">
        <f t="shared" si="110"/>
        <v>-17.777777777777779</v>
      </c>
      <c r="N1400" s="187"/>
      <c r="P1400" s="187"/>
    </row>
    <row r="1401" spans="1:16" x14ac:dyDescent="0.25">
      <c r="A1401" s="195"/>
      <c r="B1401" s="187"/>
      <c r="C1401" s="187"/>
      <c r="D1401" s="200"/>
      <c r="H1401" s="144"/>
      <c r="I1401" s="235">
        <f t="shared" si="109"/>
        <v>-17.777777777777779</v>
      </c>
      <c r="J1401" s="179"/>
      <c r="K1401" s="235">
        <f t="shared" si="110"/>
        <v>-17.777777777777779</v>
      </c>
      <c r="N1401" s="187"/>
      <c r="P1401" s="187"/>
    </row>
    <row r="1402" spans="1:16" x14ac:dyDescent="0.25">
      <c r="A1402" s="195"/>
      <c r="B1402" s="187"/>
      <c r="C1402" s="187"/>
      <c r="D1402" s="200"/>
      <c r="H1402" s="144"/>
      <c r="I1402" s="235">
        <f t="shared" si="109"/>
        <v>-17.777777777777779</v>
      </c>
      <c r="J1402" s="179"/>
      <c r="K1402" s="235">
        <f t="shared" si="110"/>
        <v>-17.777777777777779</v>
      </c>
      <c r="N1402" s="187"/>
      <c r="P1402" s="187"/>
    </row>
    <row r="1403" spans="1:16" x14ac:dyDescent="0.25">
      <c r="A1403" s="195"/>
      <c r="B1403" s="187"/>
      <c r="C1403" s="187"/>
      <c r="D1403" s="200"/>
      <c r="H1403" s="144"/>
      <c r="I1403" s="235">
        <f t="shared" si="109"/>
        <v>-17.777777777777779</v>
      </c>
      <c r="J1403" s="179"/>
      <c r="K1403" s="235">
        <f t="shared" si="110"/>
        <v>-17.777777777777779</v>
      </c>
      <c r="N1403" s="187"/>
      <c r="P1403" s="187"/>
    </row>
    <row r="1404" spans="1:16" x14ac:dyDescent="0.25">
      <c r="A1404" s="195"/>
      <c r="B1404" s="187"/>
      <c r="C1404" s="187"/>
      <c r="D1404" s="200"/>
      <c r="H1404" s="144"/>
      <c r="I1404" s="235">
        <f t="shared" si="109"/>
        <v>-17.777777777777779</v>
      </c>
      <c r="J1404" s="179"/>
      <c r="K1404" s="235">
        <f t="shared" si="110"/>
        <v>-17.777777777777779</v>
      </c>
      <c r="N1404" s="187"/>
      <c r="P1404" s="187"/>
    </row>
    <row r="1405" spans="1:16" x14ac:dyDescent="0.25">
      <c r="A1405" s="195"/>
      <c r="B1405" s="187"/>
      <c r="C1405" s="187"/>
      <c r="D1405" s="200"/>
      <c r="H1405" s="144"/>
      <c r="I1405" s="235">
        <f t="shared" si="109"/>
        <v>-17.777777777777779</v>
      </c>
      <c r="J1405" s="179"/>
      <c r="K1405" s="235">
        <f t="shared" si="110"/>
        <v>-17.777777777777779</v>
      </c>
      <c r="N1405" s="187"/>
      <c r="P1405" s="187"/>
    </row>
    <row r="1406" spans="1:16" x14ac:dyDescent="0.25">
      <c r="A1406" s="195"/>
      <c r="B1406" s="187"/>
      <c r="C1406" s="187"/>
      <c r="D1406" s="200"/>
      <c r="H1406" s="144"/>
      <c r="I1406" s="235">
        <f t="shared" si="109"/>
        <v>-17.777777777777779</v>
      </c>
      <c r="J1406" s="179"/>
      <c r="K1406" s="235">
        <f t="shared" si="110"/>
        <v>-17.777777777777779</v>
      </c>
      <c r="N1406" s="187"/>
      <c r="P1406" s="187"/>
    </row>
    <row r="1407" spans="1:16" x14ac:dyDescent="0.25">
      <c r="A1407" s="195"/>
      <c r="B1407" s="187"/>
      <c r="C1407" s="187"/>
      <c r="D1407" s="200"/>
      <c r="H1407" s="144"/>
      <c r="I1407" s="235">
        <f t="shared" si="109"/>
        <v>-17.777777777777779</v>
      </c>
      <c r="J1407" s="179"/>
      <c r="K1407" s="235">
        <f t="shared" si="110"/>
        <v>-17.777777777777779</v>
      </c>
      <c r="N1407" s="187"/>
      <c r="P1407" s="187"/>
    </row>
    <row r="1408" spans="1:16" x14ac:dyDescent="0.25">
      <c r="A1408" s="195"/>
      <c r="B1408" s="187"/>
      <c r="C1408" s="187"/>
      <c r="D1408" s="200"/>
      <c r="H1408" s="144"/>
      <c r="I1408" s="235">
        <f t="shared" si="109"/>
        <v>-17.777777777777779</v>
      </c>
      <c r="J1408" s="179"/>
      <c r="K1408" s="235">
        <f t="shared" si="110"/>
        <v>-17.777777777777779</v>
      </c>
      <c r="N1408" s="187"/>
      <c r="P1408" s="187"/>
    </row>
    <row r="1409" spans="1:16" x14ac:dyDescent="0.25">
      <c r="A1409" s="195"/>
      <c r="B1409" s="187"/>
      <c r="C1409" s="187"/>
      <c r="D1409" s="200"/>
      <c r="H1409" s="144"/>
      <c r="I1409" s="235">
        <f t="shared" si="109"/>
        <v>-17.777777777777779</v>
      </c>
      <c r="J1409" s="179"/>
      <c r="K1409" s="235">
        <f t="shared" si="110"/>
        <v>-17.777777777777779</v>
      </c>
      <c r="N1409" s="187"/>
      <c r="P1409" s="187"/>
    </row>
    <row r="1410" spans="1:16" x14ac:dyDescent="0.25">
      <c r="A1410" s="195"/>
      <c r="B1410" s="187"/>
      <c r="C1410" s="187"/>
      <c r="D1410" s="200"/>
      <c r="H1410" s="144"/>
      <c r="I1410" s="235">
        <f t="shared" si="109"/>
        <v>-17.777777777777779</v>
      </c>
      <c r="J1410" s="179"/>
      <c r="K1410" s="235">
        <f t="shared" si="110"/>
        <v>-17.777777777777779</v>
      </c>
      <c r="N1410" s="187"/>
      <c r="P1410" s="187"/>
    </row>
    <row r="1411" spans="1:16" x14ac:dyDescent="0.25">
      <c r="A1411" s="195"/>
      <c r="B1411" s="187"/>
      <c r="C1411" s="187"/>
      <c r="D1411" s="200"/>
      <c r="H1411" s="144"/>
      <c r="I1411" s="235">
        <f t="shared" si="109"/>
        <v>-17.777777777777779</v>
      </c>
      <c r="J1411" s="179"/>
      <c r="K1411" s="235">
        <f t="shared" si="110"/>
        <v>-17.777777777777779</v>
      </c>
      <c r="N1411" s="187"/>
      <c r="P1411" s="187"/>
    </row>
    <row r="1412" spans="1:16" x14ac:dyDescent="0.25">
      <c r="A1412" s="195"/>
      <c r="B1412" s="187"/>
      <c r="C1412" s="187"/>
      <c r="D1412" s="200"/>
      <c r="H1412" s="144"/>
      <c r="I1412" s="235">
        <f t="shared" si="109"/>
        <v>-17.777777777777779</v>
      </c>
      <c r="J1412" s="179"/>
      <c r="K1412" s="235">
        <f t="shared" si="110"/>
        <v>-17.777777777777779</v>
      </c>
      <c r="N1412" s="187"/>
      <c r="P1412" s="187"/>
    </row>
    <row r="1413" spans="1:16" x14ac:dyDescent="0.25">
      <c r="A1413" s="195"/>
      <c r="B1413" s="187"/>
      <c r="C1413" s="187"/>
      <c r="D1413" s="200"/>
      <c r="H1413" s="144"/>
      <c r="I1413" s="235">
        <f t="shared" si="109"/>
        <v>-17.777777777777779</v>
      </c>
      <c r="J1413" s="179"/>
      <c r="K1413" s="235">
        <f t="shared" si="110"/>
        <v>-17.777777777777779</v>
      </c>
      <c r="N1413" s="187"/>
      <c r="P1413" s="187"/>
    </row>
    <row r="1414" spans="1:16" x14ac:dyDescent="0.25">
      <c r="A1414" s="195"/>
      <c r="B1414" s="187"/>
      <c r="C1414" s="187"/>
      <c r="D1414" s="200"/>
      <c r="H1414" s="144"/>
      <c r="I1414" s="235">
        <f t="shared" si="109"/>
        <v>-17.777777777777779</v>
      </c>
      <c r="J1414" s="179"/>
      <c r="K1414" s="235">
        <f t="shared" si="110"/>
        <v>-17.777777777777779</v>
      </c>
      <c r="N1414" s="187"/>
      <c r="P1414" s="187"/>
    </row>
    <row r="1415" spans="1:16" x14ac:dyDescent="0.25">
      <c r="A1415" s="195"/>
      <c r="B1415" s="187"/>
      <c r="C1415" s="187"/>
      <c r="D1415" s="200"/>
      <c r="H1415" s="144"/>
      <c r="I1415" s="235">
        <f t="shared" si="109"/>
        <v>-17.777777777777779</v>
      </c>
      <c r="J1415" s="179"/>
      <c r="K1415" s="235">
        <f t="shared" si="110"/>
        <v>-17.777777777777779</v>
      </c>
      <c r="N1415" s="187"/>
      <c r="P1415" s="187"/>
    </row>
    <row r="1416" spans="1:16" x14ac:dyDescent="0.25">
      <c r="A1416" s="195"/>
      <c r="B1416" s="187"/>
      <c r="C1416" s="187"/>
      <c r="D1416" s="200"/>
      <c r="H1416" s="144"/>
      <c r="I1416" s="235">
        <f t="shared" si="109"/>
        <v>-17.777777777777779</v>
      </c>
      <c r="J1416" s="179"/>
      <c r="K1416" s="235">
        <f t="shared" si="110"/>
        <v>-17.777777777777779</v>
      </c>
      <c r="N1416" s="187"/>
      <c r="P1416" s="187"/>
    </row>
    <row r="1417" spans="1:16" x14ac:dyDescent="0.25">
      <c r="A1417" s="195"/>
      <c r="B1417" s="187"/>
      <c r="C1417" s="187"/>
      <c r="D1417" s="200"/>
      <c r="H1417" s="144"/>
      <c r="I1417" s="235">
        <f t="shared" si="109"/>
        <v>-17.777777777777779</v>
      </c>
      <c r="J1417" s="179"/>
      <c r="K1417" s="235">
        <f t="shared" si="110"/>
        <v>-17.777777777777779</v>
      </c>
      <c r="N1417" s="187"/>
      <c r="P1417" s="187"/>
    </row>
    <row r="1418" spans="1:16" x14ac:dyDescent="0.25">
      <c r="A1418" s="195"/>
      <c r="B1418" s="187"/>
      <c r="C1418" s="187"/>
      <c r="D1418" s="200"/>
      <c r="H1418" s="144"/>
      <c r="I1418" s="235">
        <f t="shared" si="109"/>
        <v>-17.777777777777779</v>
      </c>
      <c r="J1418" s="179"/>
      <c r="K1418" s="235">
        <f t="shared" si="110"/>
        <v>-17.777777777777779</v>
      </c>
      <c r="N1418" s="187"/>
      <c r="P1418" s="187"/>
    </row>
    <row r="1419" spans="1:16" x14ac:dyDescent="0.25">
      <c r="A1419" s="195"/>
      <c r="B1419" s="187"/>
      <c r="C1419" s="187"/>
      <c r="D1419" s="200"/>
      <c r="H1419" s="144"/>
      <c r="I1419" s="235">
        <f t="shared" si="109"/>
        <v>-17.777777777777779</v>
      </c>
      <c r="J1419" s="179"/>
      <c r="K1419" s="235">
        <f t="shared" si="110"/>
        <v>-17.777777777777779</v>
      </c>
      <c r="N1419" s="187"/>
      <c r="P1419" s="187"/>
    </row>
    <row r="1420" spans="1:16" x14ac:dyDescent="0.25">
      <c r="A1420" s="195"/>
      <c r="B1420" s="187"/>
      <c r="C1420" s="187"/>
      <c r="D1420" s="200"/>
      <c r="H1420" s="144"/>
      <c r="I1420" s="235">
        <f t="shared" si="109"/>
        <v>-17.777777777777779</v>
      </c>
      <c r="J1420" s="179"/>
      <c r="K1420" s="235">
        <f t="shared" si="110"/>
        <v>-17.777777777777779</v>
      </c>
      <c r="N1420" s="187"/>
      <c r="P1420" s="187"/>
    </row>
    <row r="1421" spans="1:16" x14ac:dyDescent="0.25">
      <c r="A1421" s="195"/>
      <c r="B1421" s="187"/>
      <c r="C1421" s="187"/>
      <c r="D1421" s="200"/>
      <c r="H1421" s="144"/>
      <c r="I1421" s="235">
        <f t="shared" si="109"/>
        <v>-17.777777777777779</v>
      </c>
      <c r="J1421" s="179"/>
      <c r="K1421" s="235">
        <f t="shared" si="110"/>
        <v>-17.777777777777779</v>
      </c>
      <c r="N1421" s="187"/>
      <c r="P1421" s="187"/>
    </row>
    <row r="1422" spans="1:16" x14ac:dyDescent="0.25">
      <c r="A1422" s="195"/>
      <c r="B1422" s="187"/>
      <c r="C1422" s="187"/>
      <c r="D1422" s="200"/>
      <c r="H1422" s="144"/>
      <c r="I1422" s="235">
        <f t="shared" si="109"/>
        <v>-17.777777777777779</v>
      </c>
      <c r="J1422" s="179"/>
      <c r="K1422" s="235">
        <f t="shared" si="110"/>
        <v>-17.777777777777779</v>
      </c>
      <c r="N1422" s="187"/>
      <c r="P1422" s="187"/>
    </row>
    <row r="1423" spans="1:16" x14ac:dyDescent="0.25">
      <c r="A1423" s="195"/>
      <c r="B1423" s="187"/>
      <c r="C1423" s="187"/>
      <c r="D1423" s="200"/>
      <c r="H1423" s="144"/>
      <c r="I1423" s="235">
        <f t="shared" si="109"/>
        <v>-17.777777777777779</v>
      </c>
      <c r="J1423" s="179"/>
      <c r="K1423" s="235">
        <f t="shared" si="110"/>
        <v>-17.777777777777779</v>
      </c>
      <c r="N1423" s="187"/>
      <c r="P1423" s="187"/>
    </row>
    <row r="1424" spans="1:16" x14ac:dyDescent="0.25">
      <c r="A1424" s="195"/>
      <c r="B1424" s="187"/>
      <c r="C1424" s="187"/>
      <c r="D1424" s="200"/>
      <c r="H1424" s="144"/>
      <c r="I1424" s="235">
        <f t="shared" si="109"/>
        <v>-17.777777777777779</v>
      </c>
      <c r="J1424" s="179"/>
      <c r="K1424" s="235">
        <f t="shared" si="110"/>
        <v>-17.777777777777779</v>
      </c>
      <c r="N1424" s="187"/>
      <c r="P1424" s="187"/>
    </row>
    <row r="1425" spans="1:16" x14ac:dyDescent="0.25">
      <c r="A1425" s="195"/>
      <c r="B1425" s="187"/>
      <c r="C1425" s="187"/>
      <c r="D1425" s="200"/>
      <c r="H1425" s="144"/>
      <c r="I1425" s="235">
        <f t="shared" si="109"/>
        <v>-17.777777777777779</v>
      </c>
      <c r="J1425" s="179"/>
      <c r="K1425" s="235">
        <f t="shared" si="110"/>
        <v>-17.777777777777779</v>
      </c>
      <c r="N1425" s="187"/>
      <c r="P1425" s="187"/>
    </row>
    <row r="1426" spans="1:16" x14ac:dyDescent="0.25">
      <c r="A1426" s="195"/>
      <c r="B1426" s="187"/>
      <c r="C1426" s="187"/>
      <c r="D1426" s="200"/>
      <c r="H1426" s="144"/>
      <c r="I1426" s="235">
        <f t="shared" si="109"/>
        <v>-17.777777777777779</v>
      </c>
      <c r="J1426" s="179"/>
      <c r="K1426" s="235">
        <f t="shared" si="110"/>
        <v>-17.777777777777779</v>
      </c>
      <c r="N1426" s="187"/>
      <c r="P1426" s="187"/>
    </row>
    <row r="1427" spans="1:16" x14ac:dyDescent="0.25">
      <c r="A1427" s="195"/>
      <c r="B1427" s="187"/>
      <c r="C1427" s="187"/>
      <c r="D1427" s="200"/>
      <c r="H1427" s="144"/>
      <c r="I1427" s="235">
        <f t="shared" si="109"/>
        <v>-17.777777777777779</v>
      </c>
      <c r="J1427" s="179"/>
      <c r="K1427" s="235">
        <f t="shared" si="110"/>
        <v>-17.777777777777779</v>
      </c>
      <c r="N1427" s="187"/>
      <c r="P1427" s="187"/>
    </row>
    <row r="1428" spans="1:16" x14ac:dyDescent="0.25">
      <c r="A1428" s="195"/>
      <c r="B1428" s="187"/>
      <c r="C1428" s="187"/>
      <c r="D1428" s="200"/>
      <c r="H1428" s="144"/>
      <c r="I1428" s="235">
        <f t="shared" si="109"/>
        <v>-17.777777777777779</v>
      </c>
      <c r="J1428" s="179"/>
      <c r="K1428" s="235">
        <f t="shared" si="110"/>
        <v>-17.777777777777779</v>
      </c>
      <c r="N1428" s="187"/>
      <c r="P1428" s="187"/>
    </row>
    <row r="1429" spans="1:16" x14ac:dyDescent="0.25">
      <c r="A1429" s="195"/>
      <c r="B1429" s="187"/>
      <c r="C1429" s="187"/>
      <c r="D1429" s="200"/>
      <c r="H1429" s="144"/>
      <c r="I1429" s="235">
        <f t="shared" si="109"/>
        <v>-17.777777777777779</v>
      </c>
      <c r="J1429" s="179"/>
      <c r="K1429" s="235">
        <f t="shared" si="110"/>
        <v>-17.777777777777779</v>
      </c>
      <c r="N1429" s="187"/>
      <c r="P1429" s="187"/>
    </row>
    <row r="1430" spans="1:16" x14ac:dyDescent="0.25">
      <c r="A1430" s="195"/>
      <c r="B1430" s="187"/>
      <c r="C1430" s="187"/>
      <c r="D1430" s="200"/>
      <c r="H1430" s="144"/>
      <c r="I1430" s="235">
        <f t="shared" si="109"/>
        <v>-17.777777777777779</v>
      </c>
      <c r="J1430" s="179"/>
      <c r="K1430" s="235">
        <f t="shared" si="110"/>
        <v>-17.777777777777779</v>
      </c>
      <c r="N1430" s="187"/>
      <c r="P1430" s="187"/>
    </row>
    <row r="1431" spans="1:16" x14ac:dyDescent="0.25">
      <c r="A1431" s="195"/>
      <c r="B1431" s="187"/>
      <c r="C1431" s="187"/>
      <c r="D1431" s="200"/>
      <c r="H1431" s="144"/>
      <c r="I1431" s="235">
        <f t="shared" si="109"/>
        <v>-17.777777777777779</v>
      </c>
      <c r="J1431" s="179"/>
      <c r="K1431" s="235">
        <f t="shared" si="110"/>
        <v>-17.777777777777779</v>
      </c>
      <c r="N1431" s="187"/>
      <c r="P1431" s="187"/>
    </row>
    <row r="1432" spans="1:16" x14ac:dyDescent="0.25">
      <c r="A1432" s="195"/>
      <c r="B1432" s="187"/>
      <c r="C1432" s="187"/>
      <c r="D1432" s="200"/>
      <c r="H1432" s="144"/>
      <c r="I1432" s="235">
        <f t="shared" si="109"/>
        <v>-17.777777777777779</v>
      </c>
      <c r="J1432" s="179"/>
      <c r="K1432" s="235">
        <f t="shared" si="110"/>
        <v>-17.777777777777779</v>
      </c>
      <c r="N1432" s="187"/>
      <c r="P1432" s="187"/>
    </row>
    <row r="1433" spans="1:16" x14ac:dyDescent="0.25">
      <c r="A1433" s="195"/>
      <c r="B1433" s="187"/>
      <c r="C1433" s="187"/>
      <c r="D1433" s="200"/>
      <c r="H1433" s="144"/>
      <c r="I1433" s="235">
        <f t="shared" si="109"/>
        <v>-17.777777777777779</v>
      </c>
      <c r="J1433" s="179"/>
      <c r="K1433" s="235">
        <f t="shared" si="110"/>
        <v>-17.777777777777779</v>
      </c>
      <c r="N1433" s="187"/>
      <c r="P1433" s="187"/>
    </row>
    <row r="1434" spans="1:16" x14ac:dyDescent="0.25">
      <c r="A1434" s="195"/>
      <c r="B1434" s="187"/>
      <c r="C1434" s="187"/>
      <c r="D1434" s="200"/>
      <c r="H1434" s="144"/>
      <c r="I1434" s="235">
        <f t="shared" si="109"/>
        <v>-17.777777777777779</v>
      </c>
      <c r="J1434" s="179"/>
      <c r="K1434" s="235">
        <f t="shared" si="110"/>
        <v>-17.777777777777779</v>
      </c>
      <c r="N1434" s="187"/>
      <c r="P1434" s="187"/>
    </row>
    <row r="1435" spans="1:16" x14ac:dyDescent="0.25">
      <c r="A1435" s="195"/>
      <c r="B1435" s="187"/>
      <c r="C1435" s="187"/>
      <c r="D1435" s="200"/>
      <c r="H1435" s="144"/>
      <c r="I1435" s="235">
        <f t="shared" si="109"/>
        <v>-17.777777777777779</v>
      </c>
      <c r="J1435" s="179"/>
      <c r="K1435" s="235">
        <f t="shared" si="110"/>
        <v>-17.777777777777779</v>
      </c>
      <c r="N1435" s="187"/>
      <c r="P1435" s="187"/>
    </row>
    <row r="1436" spans="1:16" x14ac:dyDescent="0.25">
      <c r="A1436" s="195"/>
      <c r="B1436" s="187"/>
      <c r="C1436" s="187"/>
      <c r="D1436" s="200"/>
      <c r="H1436" s="144"/>
      <c r="I1436" s="235">
        <f t="shared" si="109"/>
        <v>-17.777777777777779</v>
      </c>
      <c r="J1436" s="179"/>
      <c r="K1436" s="235">
        <f t="shared" si="110"/>
        <v>-17.777777777777779</v>
      </c>
      <c r="N1436" s="187"/>
      <c r="P1436" s="187"/>
    </row>
    <row r="1437" spans="1:16" x14ac:dyDescent="0.25">
      <c r="A1437" s="195"/>
      <c r="B1437" s="187"/>
      <c r="C1437" s="187"/>
      <c r="D1437" s="200"/>
      <c r="H1437" s="144"/>
      <c r="I1437" s="235">
        <f t="shared" si="109"/>
        <v>-17.777777777777779</v>
      </c>
      <c r="J1437" s="179"/>
      <c r="K1437" s="235">
        <f t="shared" si="110"/>
        <v>-17.777777777777779</v>
      </c>
      <c r="N1437" s="187"/>
      <c r="P1437" s="187"/>
    </row>
    <row r="1438" spans="1:16" x14ac:dyDescent="0.25">
      <c r="A1438" s="195"/>
      <c r="B1438" s="187"/>
      <c r="C1438" s="187"/>
      <c r="D1438" s="200"/>
      <c r="H1438" s="144"/>
      <c r="I1438" s="235">
        <f t="shared" si="109"/>
        <v>-17.777777777777779</v>
      </c>
      <c r="J1438" s="179"/>
      <c r="K1438" s="235">
        <f t="shared" si="110"/>
        <v>-17.777777777777779</v>
      </c>
      <c r="N1438" s="187"/>
      <c r="P1438" s="187"/>
    </row>
    <row r="1439" spans="1:16" x14ac:dyDescent="0.25">
      <c r="A1439" s="195"/>
      <c r="B1439" s="187"/>
      <c r="C1439" s="187"/>
      <c r="D1439" s="200"/>
      <c r="H1439" s="144"/>
      <c r="I1439" s="235">
        <f t="shared" si="109"/>
        <v>-17.777777777777779</v>
      </c>
      <c r="J1439" s="179"/>
      <c r="K1439" s="235">
        <f t="shared" si="110"/>
        <v>-17.777777777777779</v>
      </c>
      <c r="N1439" s="187"/>
      <c r="P1439" s="187"/>
    </row>
    <row r="1440" spans="1:16" x14ac:dyDescent="0.25">
      <c r="A1440" s="195"/>
      <c r="B1440" s="187"/>
      <c r="C1440" s="187"/>
      <c r="D1440" s="200"/>
      <c r="H1440" s="144"/>
      <c r="I1440" s="235">
        <f t="shared" si="109"/>
        <v>-17.777777777777779</v>
      </c>
      <c r="J1440" s="179"/>
      <c r="K1440" s="235">
        <f t="shared" si="110"/>
        <v>-17.777777777777779</v>
      </c>
      <c r="N1440" s="187"/>
      <c r="P1440" s="187"/>
    </row>
    <row r="1441" spans="1:16" x14ac:dyDescent="0.25">
      <c r="A1441" s="195"/>
      <c r="B1441" s="187"/>
      <c r="C1441" s="187"/>
      <c r="D1441" s="200"/>
      <c r="H1441" s="144"/>
      <c r="I1441" s="235">
        <f t="shared" si="109"/>
        <v>-17.777777777777779</v>
      </c>
      <c r="J1441" s="179"/>
      <c r="K1441" s="235">
        <f t="shared" si="110"/>
        <v>-17.777777777777779</v>
      </c>
      <c r="N1441" s="187"/>
      <c r="P1441" s="187"/>
    </row>
    <row r="1442" spans="1:16" x14ac:dyDescent="0.25">
      <c r="A1442" s="195"/>
      <c r="B1442" s="187"/>
      <c r="C1442" s="187"/>
      <c r="D1442" s="200"/>
      <c r="H1442" s="144"/>
      <c r="I1442" s="235">
        <f t="shared" si="109"/>
        <v>-17.777777777777779</v>
      </c>
      <c r="J1442" s="179"/>
      <c r="K1442" s="235">
        <f t="shared" si="110"/>
        <v>-17.777777777777779</v>
      </c>
      <c r="N1442" s="187"/>
      <c r="P1442" s="187"/>
    </row>
    <row r="1443" spans="1:16" x14ac:dyDescent="0.25">
      <c r="A1443" s="195"/>
      <c r="B1443" s="187"/>
      <c r="C1443" s="187"/>
      <c r="D1443" s="200"/>
      <c r="H1443" s="144"/>
      <c r="I1443" s="235">
        <f t="shared" si="109"/>
        <v>-17.777777777777779</v>
      </c>
      <c r="J1443" s="179"/>
      <c r="K1443" s="235">
        <f t="shared" si="110"/>
        <v>-17.777777777777779</v>
      </c>
      <c r="N1443" s="187"/>
      <c r="P1443" s="187"/>
    </row>
    <row r="1444" spans="1:16" x14ac:dyDescent="0.25">
      <c r="A1444" s="195"/>
      <c r="B1444" s="187"/>
      <c r="C1444" s="187"/>
      <c r="D1444" s="200"/>
      <c r="H1444" s="144"/>
      <c r="I1444" s="235">
        <f t="shared" si="109"/>
        <v>-17.777777777777779</v>
      </c>
      <c r="J1444" s="179"/>
      <c r="K1444" s="235">
        <f t="shared" si="110"/>
        <v>-17.777777777777779</v>
      </c>
      <c r="N1444" s="187"/>
      <c r="P1444" s="187"/>
    </row>
    <row r="1445" spans="1:16" x14ac:dyDescent="0.25">
      <c r="A1445" s="195"/>
      <c r="B1445" s="187"/>
      <c r="C1445" s="187"/>
      <c r="D1445" s="200"/>
      <c r="H1445" s="144"/>
      <c r="I1445" s="235">
        <f t="shared" si="109"/>
        <v>-17.777777777777779</v>
      </c>
      <c r="J1445" s="179"/>
      <c r="K1445" s="235">
        <f t="shared" si="110"/>
        <v>-17.777777777777779</v>
      </c>
      <c r="N1445" s="187"/>
      <c r="P1445" s="187"/>
    </row>
    <row r="1446" spans="1:16" x14ac:dyDescent="0.25">
      <c r="A1446" s="195"/>
      <c r="B1446" s="187"/>
      <c r="C1446" s="187"/>
      <c r="D1446" s="200"/>
      <c r="H1446" s="144"/>
      <c r="I1446" s="235">
        <f t="shared" si="109"/>
        <v>-17.777777777777779</v>
      </c>
      <c r="J1446" s="179"/>
      <c r="K1446" s="235">
        <f t="shared" si="110"/>
        <v>-17.777777777777779</v>
      </c>
      <c r="N1446" s="187"/>
      <c r="P1446" s="187"/>
    </row>
    <row r="1447" spans="1:16" x14ac:dyDescent="0.25">
      <c r="A1447" s="195"/>
      <c r="B1447" s="187"/>
      <c r="C1447" s="187"/>
      <c r="D1447" s="200"/>
      <c r="H1447" s="144"/>
      <c r="I1447" s="235">
        <f t="shared" si="109"/>
        <v>-17.777777777777779</v>
      </c>
      <c r="J1447" s="179"/>
      <c r="K1447" s="235">
        <f t="shared" si="110"/>
        <v>-17.777777777777779</v>
      </c>
      <c r="N1447" s="187"/>
      <c r="P1447" s="187"/>
    </row>
    <row r="1448" spans="1:16" x14ac:dyDescent="0.25">
      <c r="A1448" s="195"/>
      <c r="B1448" s="187"/>
      <c r="C1448" s="187"/>
      <c r="D1448" s="200"/>
      <c r="H1448" s="144"/>
      <c r="I1448" s="235">
        <f t="shared" si="109"/>
        <v>-17.777777777777779</v>
      </c>
      <c r="J1448" s="179"/>
      <c r="K1448" s="235">
        <f t="shared" si="110"/>
        <v>-17.777777777777779</v>
      </c>
      <c r="N1448" s="187"/>
      <c r="P1448" s="187"/>
    </row>
    <row r="1449" spans="1:16" x14ac:dyDescent="0.25">
      <c r="A1449" s="195"/>
      <c r="B1449" s="187"/>
      <c r="C1449" s="187"/>
      <c r="D1449" s="200"/>
      <c r="H1449" s="144"/>
      <c r="I1449" s="235">
        <f t="shared" si="109"/>
        <v>-17.777777777777779</v>
      </c>
      <c r="J1449" s="179"/>
      <c r="K1449" s="235">
        <f t="shared" si="110"/>
        <v>-17.777777777777779</v>
      </c>
      <c r="N1449" s="187"/>
      <c r="P1449" s="187"/>
    </row>
    <row r="1450" spans="1:16" x14ac:dyDescent="0.25">
      <c r="A1450" s="195"/>
      <c r="B1450" s="187"/>
      <c r="C1450" s="187"/>
      <c r="D1450" s="200"/>
      <c r="H1450" s="144"/>
      <c r="I1450" s="235">
        <f t="shared" si="109"/>
        <v>-17.777777777777779</v>
      </c>
      <c r="J1450" s="179"/>
      <c r="K1450" s="235">
        <f t="shared" si="110"/>
        <v>-17.777777777777779</v>
      </c>
      <c r="N1450" s="187"/>
      <c r="P1450" s="187"/>
    </row>
    <row r="1451" spans="1:16" x14ac:dyDescent="0.25">
      <c r="A1451" s="195"/>
      <c r="B1451" s="187"/>
      <c r="C1451" s="187"/>
      <c r="D1451" s="200"/>
      <c r="H1451" s="144"/>
      <c r="I1451" s="235">
        <f t="shared" si="109"/>
        <v>-17.777777777777779</v>
      </c>
      <c r="J1451" s="179"/>
      <c r="K1451" s="235">
        <f t="shared" si="110"/>
        <v>-17.777777777777779</v>
      </c>
      <c r="N1451" s="187"/>
      <c r="P1451" s="187"/>
    </row>
    <row r="1452" spans="1:16" x14ac:dyDescent="0.25">
      <c r="A1452" s="195"/>
      <c r="B1452" s="187"/>
      <c r="C1452" s="187"/>
      <c r="D1452" s="200"/>
      <c r="H1452" s="144"/>
      <c r="I1452" s="235">
        <f t="shared" si="109"/>
        <v>-17.777777777777779</v>
      </c>
      <c r="J1452" s="179"/>
      <c r="K1452" s="235">
        <f t="shared" si="110"/>
        <v>-17.777777777777779</v>
      </c>
      <c r="N1452" s="187"/>
      <c r="P1452" s="187"/>
    </row>
    <row r="1453" spans="1:16" x14ac:dyDescent="0.25">
      <c r="A1453" s="195"/>
      <c r="B1453" s="187"/>
      <c r="C1453" s="187"/>
      <c r="D1453" s="200"/>
      <c r="H1453" s="144"/>
      <c r="I1453" s="235">
        <f t="shared" si="109"/>
        <v>-17.777777777777779</v>
      </c>
      <c r="J1453" s="179"/>
      <c r="K1453" s="235">
        <f t="shared" si="110"/>
        <v>-17.777777777777779</v>
      </c>
      <c r="N1453" s="187"/>
      <c r="P1453" s="187"/>
    </row>
    <row r="1454" spans="1:16" x14ac:dyDescent="0.25">
      <c r="A1454" s="195"/>
      <c r="B1454" s="187"/>
      <c r="C1454" s="187"/>
      <c r="D1454" s="200"/>
      <c r="H1454" s="144"/>
      <c r="I1454" s="235">
        <f t="shared" ref="I1454:I1479" si="111">CONVERT(H1454,"F","C")</f>
        <v>-17.777777777777779</v>
      </c>
      <c r="J1454" s="179"/>
      <c r="K1454" s="235">
        <f t="shared" ref="K1454:K1479" si="112">CONVERT(J1454,"F","C")</f>
        <v>-17.777777777777779</v>
      </c>
      <c r="N1454" s="187"/>
      <c r="P1454" s="187"/>
    </row>
    <row r="1455" spans="1:16" x14ac:dyDescent="0.25">
      <c r="A1455" s="195"/>
      <c r="B1455" s="187"/>
      <c r="C1455" s="187"/>
      <c r="D1455" s="200"/>
      <c r="H1455" s="144"/>
      <c r="I1455" s="235">
        <f t="shared" si="111"/>
        <v>-17.777777777777779</v>
      </c>
      <c r="J1455" s="179"/>
      <c r="K1455" s="235">
        <f t="shared" si="112"/>
        <v>-17.777777777777779</v>
      </c>
      <c r="N1455" s="187"/>
      <c r="P1455" s="187"/>
    </row>
    <row r="1456" spans="1:16" x14ac:dyDescent="0.25">
      <c r="A1456" s="195"/>
      <c r="B1456" s="187"/>
      <c r="C1456" s="187"/>
      <c r="D1456" s="200"/>
      <c r="H1456" s="144"/>
      <c r="I1456" s="235">
        <f t="shared" si="111"/>
        <v>-17.777777777777779</v>
      </c>
      <c r="J1456" s="179"/>
      <c r="K1456" s="235">
        <f t="shared" si="112"/>
        <v>-17.777777777777779</v>
      </c>
      <c r="N1456" s="187"/>
      <c r="P1456" s="187"/>
    </row>
    <row r="1457" spans="1:16" x14ac:dyDescent="0.25">
      <c r="A1457" s="195"/>
      <c r="B1457" s="187"/>
      <c r="C1457" s="187"/>
      <c r="D1457" s="200"/>
      <c r="H1457" s="144"/>
      <c r="I1457" s="235">
        <f t="shared" si="111"/>
        <v>-17.777777777777779</v>
      </c>
      <c r="J1457" s="179"/>
      <c r="K1457" s="235">
        <f t="shared" si="112"/>
        <v>-17.777777777777779</v>
      </c>
      <c r="N1457" s="187"/>
      <c r="P1457" s="187"/>
    </row>
    <row r="1458" spans="1:16" x14ac:dyDescent="0.25">
      <c r="A1458" s="195"/>
      <c r="B1458" s="187"/>
      <c r="C1458" s="187"/>
      <c r="D1458" s="200"/>
      <c r="H1458" s="144"/>
      <c r="I1458" s="235">
        <f t="shared" si="111"/>
        <v>-17.777777777777779</v>
      </c>
      <c r="J1458" s="179"/>
      <c r="K1458" s="235">
        <f t="shared" si="112"/>
        <v>-17.777777777777779</v>
      </c>
      <c r="N1458" s="187"/>
      <c r="P1458" s="187"/>
    </row>
    <row r="1459" spans="1:16" x14ac:dyDescent="0.25">
      <c r="A1459" s="195"/>
      <c r="B1459" s="187"/>
      <c r="C1459" s="187"/>
      <c r="D1459" s="200"/>
      <c r="H1459" s="144"/>
      <c r="I1459" s="235">
        <f t="shared" si="111"/>
        <v>-17.777777777777779</v>
      </c>
      <c r="J1459" s="179"/>
      <c r="K1459" s="235">
        <f t="shared" si="112"/>
        <v>-17.777777777777779</v>
      </c>
      <c r="N1459" s="187"/>
      <c r="P1459" s="187"/>
    </row>
    <row r="1460" spans="1:16" x14ac:dyDescent="0.25">
      <c r="A1460" s="195"/>
      <c r="B1460" s="187"/>
      <c r="C1460" s="187"/>
      <c r="D1460" s="200"/>
      <c r="H1460" s="144"/>
      <c r="I1460" s="235">
        <f t="shared" si="111"/>
        <v>-17.777777777777779</v>
      </c>
      <c r="J1460" s="179"/>
      <c r="K1460" s="235">
        <f t="shared" si="112"/>
        <v>-17.777777777777779</v>
      </c>
      <c r="N1460" s="187"/>
      <c r="P1460" s="187"/>
    </row>
    <row r="1461" spans="1:16" x14ac:dyDescent="0.25">
      <c r="A1461" s="195"/>
      <c r="B1461" s="187"/>
      <c r="C1461" s="187"/>
      <c r="D1461" s="200"/>
      <c r="H1461" s="144"/>
      <c r="I1461" s="235">
        <f t="shared" si="111"/>
        <v>-17.777777777777779</v>
      </c>
      <c r="J1461" s="179"/>
      <c r="K1461" s="235">
        <f t="shared" si="112"/>
        <v>-17.777777777777779</v>
      </c>
      <c r="N1461" s="187"/>
      <c r="P1461" s="187"/>
    </row>
    <row r="1462" spans="1:16" x14ac:dyDescent="0.25">
      <c r="A1462" s="195"/>
      <c r="B1462" s="187"/>
      <c r="C1462" s="187"/>
      <c r="D1462" s="200"/>
      <c r="H1462" s="144"/>
      <c r="I1462" s="235">
        <f t="shared" si="111"/>
        <v>-17.777777777777779</v>
      </c>
      <c r="J1462" s="179"/>
      <c r="K1462" s="235">
        <f t="shared" si="112"/>
        <v>-17.777777777777779</v>
      </c>
      <c r="N1462" s="187"/>
      <c r="P1462" s="187"/>
    </row>
    <row r="1463" spans="1:16" x14ac:dyDescent="0.25">
      <c r="A1463" s="195"/>
      <c r="B1463" s="187"/>
      <c r="C1463" s="187"/>
      <c r="D1463" s="200"/>
      <c r="I1463" s="235">
        <f t="shared" si="111"/>
        <v>-17.777777777777779</v>
      </c>
      <c r="J1463" s="179"/>
      <c r="K1463" s="235">
        <f t="shared" si="112"/>
        <v>-17.777777777777779</v>
      </c>
      <c r="N1463" s="187"/>
      <c r="P1463" s="187"/>
    </row>
    <row r="1464" spans="1:16" x14ac:dyDescent="0.25">
      <c r="A1464" s="195"/>
      <c r="B1464" s="187"/>
      <c r="C1464" s="187"/>
      <c r="D1464" s="200"/>
      <c r="I1464" s="235">
        <f t="shared" si="111"/>
        <v>-17.777777777777779</v>
      </c>
      <c r="J1464" s="179"/>
      <c r="K1464" s="235">
        <f t="shared" si="112"/>
        <v>-17.777777777777779</v>
      </c>
      <c r="N1464" s="187"/>
      <c r="P1464" s="187"/>
    </row>
    <row r="1465" spans="1:16" x14ac:dyDescent="0.25">
      <c r="A1465" s="195"/>
      <c r="B1465" s="187"/>
      <c r="C1465" s="187"/>
      <c r="D1465" s="200"/>
      <c r="I1465" s="235">
        <f t="shared" si="111"/>
        <v>-17.777777777777779</v>
      </c>
      <c r="J1465" s="179"/>
      <c r="K1465" s="235">
        <f t="shared" si="112"/>
        <v>-17.777777777777779</v>
      </c>
      <c r="N1465" s="187"/>
      <c r="P1465" s="187"/>
    </row>
    <row r="1466" spans="1:16" x14ac:dyDescent="0.25">
      <c r="A1466" s="195"/>
      <c r="B1466" s="187"/>
      <c r="C1466" s="187"/>
      <c r="D1466" s="200"/>
      <c r="I1466" s="235">
        <f t="shared" si="111"/>
        <v>-17.777777777777779</v>
      </c>
      <c r="J1466" s="179"/>
      <c r="K1466" s="235">
        <f t="shared" si="112"/>
        <v>-17.777777777777779</v>
      </c>
      <c r="N1466" s="187"/>
      <c r="P1466" s="187"/>
    </row>
    <row r="1467" spans="1:16" x14ac:dyDescent="0.25">
      <c r="A1467" s="195"/>
      <c r="B1467" s="187"/>
      <c r="C1467" s="187"/>
      <c r="D1467" s="200"/>
      <c r="I1467" s="235">
        <f t="shared" si="111"/>
        <v>-17.777777777777779</v>
      </c>
      <c r="J1467" s="179"/>
      <c r="K1467" s="235">
        <f t="shared" si="112"/>
        <v>-17.777777777777779</v>
      </c>
      <c r="N1467" s="187"/>
      <c r="P1467" s="187"/>
    </row>
    <row r="1468" spans="1:16" x14ac:dyDescent="0.25">
      <c r="A1468" s="195"/>
      <c r="B1468" s="187"/>
      <c r="C1468" s="187"/>
      <c r="D1468" s="200"/>
      <c r="I1468" s="235">
        <f t="shared" si="111"/>
        <v>-17.777777777777779</v>
      </c>
      <c r="J1468" s="179"/>
      <c r="K1468" s="235">
        <f t="shared" si="112"/>
        <v>-17.777777777777779</v>
      </c>
      <c r="N1468" s="187"/>
      <c r="P1468" s="187"/>
    </row>
    <row r="1469" spans="1:16" x14ac:dyDescent="0.25">
      <c r="A1469" s="195"/>
      <c r="B1469" s="187"/>
      <c r="C1469" s="187"/>
      <c r="D1469" s="200"/>
      <c r="I1469" s="235">
        <f t="shared" si="111"/>
        <v>-17.777777777777779</v>
      </c>
      <c r="J1469" s="179"/>
      <c r="K1469" s="235">
        <f t="shared" si="112"/>
        <v>-17.777777777777779</v>
      </c>
      <c r="N1469" s="187"/>
      <c r="P1469" s="187"/>
    </row>
    <row r="1470" spans="1:16" x14ac:dyDescent="0.25">
      <c r="A1470" s="195"/>
      <c r="B1470" s="187"/>
      <c r="C1470" s="187"/>
      <c r="D1470" s="200"/>
      <c r="I1470" s="235">
        <f t="shared" si="111"/>
        <v>-17.777777777777779</v>
      </c>
      <c r="J1470" s="179"/>
      <c r="K1470" s="235">
        <f t="shared" si="112"/>
        <v>-17.777777777777779</v>
      </c>
      <c r="N1470" s="187"/>
      <c r="P1470" s="187"/>
    </row>
    <row r="1471" spans="1:16" x14ac:dyDescent="0.25">
      <c r="A1471" s="195"/>
      <c r="B1471" s="187"/>
      <c r="C1471" s="187"/>
      <c r="D1471" s="200"/>
      <c r="I1471" s="235">
        <f t="shared" si="111"/>
        <v>-17.777777777777779</v>
      </c>
      <c r="J1471" s="179"/>
      <c r="K1471" s="235">
        <f t="shared" si="112"/>
        <v>-17.777777777777779</v>
      </c>
      <c r="N1471" s="187"/>
      <c r="P1471" s="187"/>
    </row>
    <row r="1472" spans="1:16" x14ac:dyDescent="0.25">
      <c r="A1472" s="195"/>
      <c r="B1472" s="187"/>
      <c r="C1472" s="187"/>
      <c r="D1472" s="200"/>
      <c r="I1472" s="235">
        <f t="shared" si="111"/>
        <v>-17.777777777777779</v>
      </c>
      <c r="J1472" s="179"/>
      <c r="K1472" s="235">
        <f t="shared" si="112"/>
        <v>-17.777777777777779</v>
      </c>
      <c r="N1472" s="187"/>
      <c r="P1472" s="187"/>
    </row>
    <row r="1473" spans="1:16" x14ac:dyDescent="0.25">
      <c r="A1473" s="195"/>
      <c r="B1473" s="187"/>
      <c r="C1473" s="187"/>
      <c r="D1473" s="200"/>
      <c r="I1473" s="235">
        <f t="shared" si="111"/>
        <v>-17.777777777777779</v>
      </c>
      <c r="J1473" s="179"/>
      <c r="K1473" s="235">
        <f t="shared" si="112"/>
        <v>-17.777777777777779</v>
      </c>
      <c r="N1473" s="187"/>
      <c r="P1473" s="187"/>
    </row>
    <row r="1474" spans="1:16" x14ac:dyDescent="0.25">
      <c r="A1474" s="195"/>
      <c r="B1474" s="187"/>
      <c r="C1474" s="187"/>
      <c r="D1474" s="200"/>
      <c r="I1474" s="235">
        <f t="shared" si="111"/>
        <v>-17.777777777777779</v>
      </c>
      <c r="J1474" s="179"/>
      <c r="K1474" s="235">
        <f t="shared" si="112"/>
        <v>-17.777777777777779</v>
      </c>
      <c r="N1474" s="187"/>
      <c r="P1474" s="187"/>
    </row>
    <row r="1475" spans="1:16" x14ac:dyDescent="0.25">
      <c r="A1475" s="195"/>
      <c r="B1475" s="187"/>
      <c r="C1475" s="187"/>
      <c r="D1475" s="200"/>
      <c r="I1475" s="235">
        <f t="shared" si="111"/>
        <v>-17.777777777777779</v>
      </c>
      <c r="J1475" s="179"/>
      <c r="K1475" s="235">
        <f t="shared" si="112"/>
        <v>-17.777777777777779</v>
      </c>
      <c r="N1475" s="187"/>
      <c r="P1475" s="187"/>
    </row>
    <row r="1476" spans="1:16" x14ac:dyDescent="0.25">
      <c r="A1476" s="195"/>
      <c r="B1476" s="187"/>
      <c r="C1476" s="187"/>
      <c r="D1476" s="200"/>
      <c r="I1476" s="235">
        <f t="shared" si="111"/>
        <v>-17.777777777777779</v>
      </c>
      <c r="J1476" s="179"/>
      <c r="K1476" s="235">
        <f t="shared" si="112"/>
        <v>-17.777777777777779</v>
      </c>
      <c r="N1476" s="187"/>
      <c r="P1476" s="187"/>
    </row>
    <row r="1477" spans="1:16" x14ac:dyDescent="0.25">
      <c r="A1477" s="195"/>
      <c r="B1477" s="187"/>
      <c r="C1477" s="187"/>
      <c r="D1477" s="200"/>
      <c r="I1477" s="235">
        <f t="shared" si="111"/>
        <v>-17.777777777777779</v>
      </c>
      <c r="J1477" s="179"/>
      <c r="K1477" s="235">
        <f t="shared" si="112"/>
        <v>-17.777777777777779</v>
      </c>
      <c r="N1477" s="187"/>
      <c r="P1477" s="187"/>
    </row>
    <row r="1478" spans="1:16" x14ac:dyDescent="0.25">
      <c r="A1478" s="195"/>
      <c r="B1478" s="187"/>
      <c r="C1478" s="187"/>
      <c r="D1478" s="200"/>
      <c r="I1478" s="235">
        <f t="shared" si="111"/>
        <v>-17.777777777777779</v>
      </c>
      <c r="J1478" s="179"/>
      <c r="K1478" s="235">
        <f t="shared" si="112"/>
        <v>-17.777777777777779</v>
      </c>
      <c r="N1478" s="187"/>
      <c r="P1478" s="187"/>
    </row>
    <row r="1479" spans="1:16" x14ac:dyDescent="0.25">
      <c r="A1479" s="195"/>
      <c r="B1479" s="187"/>
      <c r="C1479" s="187"/>
      <c r="D1479" s="200"/>
      <c r="I1479" s="235">
        <f t="shared" si="111"/>
        <v>-17.777777777777779</v>
      </c>
      <c r="J1479" s="179"/>
      <c r="K1479" s="235">
        <f t="shared" si="112"/>
        <v>-17.777777777777779</v>
      </c>
      <c r="N1479" s="187"/>
      <c r="P1479" s="187"/>
    </row>
    <row r="1480" spans="1:16" x14ac:dyDescent="0.25">
      <c r="A1480" s="195"/>
      <c r="B1480" s="187"/>
      <c r="C1480" s="187"/>
      <c r="D1480" s="200"/>
      <c r="I1480" s="179"/>
      <c r="J1480" s="217"/>
      <c r="N1480" s="187"/>
      <c r="P1480" s="187"/>
    </row>
    <row r="1481" spans="1:16" x14ac:dyDescent="0.25">
      <c r="A1481" s="195"/>
      <c r="B1481" s="187"/>
      <c r="C1481" s="187"/>
      <c r="D1481" s="200"/>
      <c r="I1481" s="179"/>
      <c r="J1481" s="217"/>
      <c r="N1481" s="187"/>
      <c r="P1481" s="187"/>
    </row>
    <row r="1482" spans="1:16" x14ac:dyDescent="0.25">
      <c r="A1482" s="195"/>
      <c r="B1482" s="187"/>
      <c r="C1482" s="187"/>
      <c r="D1482" s="200"/>
      <c r="I1482" s="179"/>
      <c r="J1482" s="217"/>
      <c r="N1482" s="187"/>
      <c r="P1482" s="187"/>
    </row>
    <row r="1483" spans="1:16" x14ac:dyDescent="0.25">
      <c r="A1483" s="195"/>
      <c r="B1483" s="187"/>
      <c r="C1483" s="187"/>
      <c r="D1483" s="200"/>
      <c r="I1483" s="179"/>
      <c r="J1483" s="217"/>
      <c r="N1483" s="187"/>
      <c r="P1483" s="187"/>
    </row>
    <row r="1484" spans="1:16" x14ac:dyDescent="0.25">
      <c r="A1484" s="195"/>
      <c r="B1484" s="187"/>
      <c r="C1484" s="187"/>
      <c r="D1484" s="200"/>
      <c r="I1484" s="179"/>
      <c r="J1484" s="217"/>
      <c r="N1484" s="187"/>
      <c r="P1484" s="187"/>
    </row>
    <row r="1485" spans="1:16" x14ac:dyDescent="0.25">
      <c r="A1485" s="195"/>
      <c r="B1485" s="187"/>
      <c r="C1485" s="187"/>
      <c r="D1485" s="200"/>
      <c r="I1485" s="179"/>
      <c r="J1485" s="217"/>
      <c r="N1485" s="187"/>
      <c r="P1485" s="187"/>
    </row>
    <row r="1486" spans="1:16" x14ac:dyDescent="0.25">
      <c r="A1486" s="195"/>
      <c r="B1486" s="187"/>
      <c r="C1486" s="187"/>
      <c r="D1486" s="200"/>
      <c r="I1486" s="179"/>
      <c r="J1486" s="217"/>
      <c r="N1486" s="187"/>
      <c r="P1486" s="187"/>
    </row>
    <row r="1487" spans="1:16" x14ac:dyDescent="0.25">
      <c r="A1487" s="195"/>
      <c r="B1487" s="187"/>
      <c r="C1487" s="187"/>
      <c r="D1487" s="200"/>
      <c r="I1487" s="179"/>
      <c r="J1487" s="217"/>
      <c r="N1487" s="187"/>
      <c r="P1487" s="187"/>
    </row>
    <row r="1488" spans="1:16" x14ac:dyDescent="0.25">
      <c r="A1488" s="195"/>
      <c r="B1488" s="187"/>
      <c r="C1488" s="187"/>
      <c r="D1488" s="200"/>
      <c r="I1488" s="179"/>
      <c r="J1488" s="217"/>
      <c r="N1488" s="187"/>
      <c r="P1488" s="187"/>
    </row>
    <row r="1489" spans="1:16" x14ac:dyDescent="0.25">
      <c r="A1489" s="195"/>
      <c r="B1489" s="187"/>
      <c r="C1489" s="187"/>
      <c r="D1489" s="200"/>
      <c r="I1489" s="179"/>
      <c r="J1489" s="217"/>
      <c r="N1489" s="187"/>
      <c r="P1489" s="187"/>
    </row>
    <row r="1490" spans="1:16" x14ac:dyDescent="0.25">
      <c r="A1490" s="195"/>
      <c r="B1490" s="187"/>
      <c r="C1490" s="187"/>
      <c r="D1490" s="200"/>
      <c r="I1490" s="179"/>
      <c r="J1490" s="217"/>
      <c r="N1490" s="187"/>
      <c r="P1490" s="187"/>
    </row>
    <row r="1491" spans="1:16" x14ac:dyDescent="0.25">
      <c r="A1491" s="195"/>
      <c r="B1491" s="187"/>
      <c r="C1491" s="187"/>
      <c r="D1491" s="200"/>
      <c r="I1491" s="179"/>
      <c r="J1491" s="217"/>
      <c r="N1491" s="187"/>
      <c r="P1491" s="187"/>
    </row>
    <row r="1492" spans="1:16" x14ac:dyDescent="0.25">
      <c r="A1492" s="195"/>
      <c r="B1492" s="187"/>
      <c r="C1492" s="187"/>
      <c r="D1492" s="200"/>
      <c r="I1492" s="179"/>
      <c r="J1492" s="217"/>
      <c r="N1492" s="187"/>
      <c r="P1492" s="187"/>
    </row>
    <row r="1493" spans="1:16" x14ac:dyDescent="0.25">
      <c r="A1493" s="195"/>
      <c r="B1493" s="187"/>
      <c r="C1493" s="187"/>
      <c r="D1493" s="200"/>
      <c r="I1493" s="179"/>
      <c r="J1493" s="217"/>
      <c r="N1493" s="187"/>
      <c r="P1493" s="187"/>
    </row>
    <row r="1494" spans="1:16" x14ac:dyDescent="0.25">
      <c r="A1494" s="195"/>
      <c r="B1494" s="187"/>
      <c r="C1494" s="187"/>
      <c r="D1494" s="200"/>
      <c r="I1494" s="179"/>
      <c r="J1494" s="217"/>
      <c r="N1494" s="187"/>
      <c r="P1494" s="187"/>
    </row>
    <row r="1495" spans="1:16" x14ac:dyDescent="0.25">
      <c r="A1495" s="195"/>
      <c r="B1495" s="187"/>
      <c r="C1495" s="187"/>
      <c r="D1495" s="200"/>
      <c r="I1495" s="179"/>
      <c r="J1495" s="217"/>
      <c r="N1495" s="187"/>
      <c r="P1495" s="187"/>
    </row>
    <row r="1496" spans="1:16" x14ac:dyDescent="0.25">
      <c r="A1496" s="195"/>
      <c r="B1496" s="187"/>
      <c r="C1496" s="187"/>
      <c r="D1496" s="200"/>
      <c r="I1496" s="179"/>
      <c r="J1496" s="217"/>
      <c r="N1496" s="187"/>
      <c r="P1496" s="187"/>
    </row>
    <row r="1497" spans="1:16" x14ac:dyDescent="0.25">
      <c r="A1497" s="195"/>
      <c r="B1497" s="187"/>
      <c r="C1497" s="187"/>
      <c r="D1497" s="200"/>
      <c r="I1497" s="179"/>
      <c r="J1497" s="217"/>
      <c r="N1497" s="187"/>
      <c r="P1497" s="187"/>
    </row>
    <row r="1498" spans="1:16" x14ac:dyDescent="0.25">
      <c r="A1498" s="195"/>
      <c r="B1498" s="187"/>
      <c r="C1498" s="187"/>
      <c r="D1498" s="200"/>
      <c r="I1498" s="179"/>
      <c r="J1498" s="217"/>
      <c r="N1498" s="187"/>
      <c r="P1498" s="187"/>
    </row>
    <row r="1499" spans="1:16" x14ac:dyDescent="0.25">
      <c r="A1499" s="195"/>
      <c r="B1499" s="187"/>
      <c r="C1499" s="187"/>
      <c r="D1499" s="200"/>
      <c r="I1499" s="179"/>
      <c r="J1499" s="217"/>
      <c r="N1499" s="187"/>
      <c r="P1499" s="187"/>
    </row>
    <row r="1500" spans="1:16" x14ac:dyDescent="0.25">
      <c r="A1500" s="195"/>
      <c r="B1500" s="187"/>
      <c r="C1500" s="187"/>
      <c r="D1500" s="200"/>
      <c r="I1500" s="179"/>
      <c r="J1500" s="217"/>
      <c r="N1500" s="187"/>
      <c r="P1500" s="187"/>
    </row>
    <row r="1501" spans="1:16" x14ac:dyDescent="0.25">
      <c r="A1501" s="195"/>
      <c r="B1501" s="187"/>
      <c r="C1501" s="187"/>
      <c r="D1501" s="200"/>
      <c r="I1501" s="179"/>
      <c r="J1501" s="217"/>
      <c r="N1501" s="187"/>
      <c r="P1501" s="187"/>
    </row>
    <row r="1502" spans="1:16" x14ac:dyDescent="0.25">
      <c r="A1502" s="195"/>
      <c r="B1502" s="187"/>
      <c r="C1502" s="187"/>
      <c r="D1502" s="200"/>
      <c r="I1502" s="179"/>
      <c r="J1502" s="217"/>
      <c r="N1502" s="187"/>
      <c r="P1502" s="187"/>
    </row>
    <row r="1503" spans="1:16" x14ac:dyDescent="0.25">
      <c r="A1503" s="195"/>
      <c r="B1503" s="187"/>
      <c r="C1503" s="187"/>
      <c r="D1503" s="200"/>
      <c r="I1503" s="179"/>
      <c r="J1503" s="217"/>
      <c r="N1503" s="187"/>
      <c r="P1503" s="187"/>
    </row>
    <row r="1504" spans="1:16" x14ac:dyDescent="0.25">
      <c r="A1504" s="195"/>
      <c r="B1504" s="187"/>
      <c r="C1504" s="187"/>
      <c r="D1504" s="200"/>
      <c r="I1504" s="179"/>
      <c r="J1504" s="217"/>
      <c r="N1504" s="187"/>
      <c r="P1504" s="187"/>
    </row>
    <row r="1505" spans="1:16" x14ac:dyDescent="0.25">
      <c r="A1505" s="195"/>
      <c r="B1505" s="187"/>
      <c r="C1505" s="187"/>
      <c r="D1505" s="200"/>
      <c r="I1505" s="179"/>
      <c r="J1505" s="217"/>
      <c r="N1505" s="187"/>
      <c r="P1505" s="187"/>
    </row>
    <row r="1506" spans="1:16" x14ac:dyDescent="0.25">
      <c r="A1506" s="195"/>
      <c r="B1506" s="187"/>
      <c r="C1506" s="187"/>
      <c r="D1506" s="200"/>
      <c r="I1506" s="179"/>
      <c r="J1506" s="217"/>
      <c r="N1506" s="187"/>
      <c r="P1506" s="187"/>
    </row>
    <row r="1507" spans="1:16" x14ac:dyDescent="0.25">
      <c r="A1507" s="195"/>
      <c r="B1507" s="187"/>
      <c r="C1507" s="187"/>
      <c r="D1507" s="200"/>
      <c r="I1507" s="179"/>
      <c r="J1507" s="217"/>
      <c r="N1507" s="187"/>
      <c r="P1507" s="187"/>
    </row>
    <row r="1508" spans="1:16" x14ac:dyDescent="0.25">
      <c r="A1508" s="195"/>
      <c r="B1508" s="187"/>
      <c r="C1508" s="187"/>
      <c r="D1508" s="200"/>
      <c r="I1508" s="179"/>
      <c r="J1508" s="217"/>
      <c r="N1508" s="187"/>
      <c r="P1508" s="187"/>
    </row>
    <row r="1509" spans="1:16" x14ac:dyDescent="0.25">
      <c r="A1509" s="195"/>
      <c r="B1509" s="187"/>
      <c r="C1509" s="187"/>
      <c r="D1509" s="200"/>
      <c r="I1509" s="179"/>
      <c r="J1509" s="217"/>
      <c r="N1509" s="187"/>
      <c r="P1509" s="187"/>
    </row>
    <row r="1510" spans="1:16" x14ac:dyDescent="0.25">
      <c r="A1510" s="195"/>
      <c r="B1510" s="187"/>
      <c r="C1510" s="187"/>
      <c r="D1510" s="200"/>
      <c r="I1510" s="179"/>
      <c r="J1510" s="217"/>
      <c r="N1510" s="187"/>
      <c r="P1510" s="187"/>
    </row>
    <row r="1511" spans="1:16" x14ac:dyDescent="0.25">
      <c r="A1511" s="195"/>
      <c r="B1511" s="187"/>
      <c r="C1511" s="187"/>
      <c r="D1511" s="200"/>
      <c r="I1511" s="179"/>
      <c r="J1511" s="217"/>
      <c r="N1511" s="187"/>
      <c r="P1511" s="187"/>
    </row>
    <row r="1512" spans="1:16" x14ac:dyDescent="0.25">
      <c r="A1512" s="195"/>
      <c r="B1512" s="187"/>
      <c r="C1512" s="187"/>
      <c r="D1512" s="200"/>
      <c r="I1512" s="179"/>
      <c r="J1512" s="217"/>
      <c r="N1512" s="187"/>
      <c r="P1512" s="187"/>
    </row>
    <row r="1513" spans="1:16" x14ac:dyDescent="0.25">
      <c r="A1513" s="195"/>
      <c r="B1513" s="187"/>
      <c r="C1513" s="187"/>
      <c r="D1513" s="200"/>
      <c r="I1513" s="179"/>
      <c r="J1513" s="217"/>
      <c r="N1513" s="187"/>
      <c r="P1513" s="187"/>
    </row>
    <row r="1514" spans="1:16" x14ac:dyDescent="0.25">
      <c r="A1514" s="195"/>
      <c r="B1514" s="187"/>
      <c r="C1514" s="187"/>
      <c r="D1514" s="200"/>
      <c r="I1514" s="179"/>
      <c r="J1514" s="217"/>
      <c r="N1514" s="187"/>
      <c r="P1514" s="187"/>
    </row>
    <row r="1515" spans="1:16" x14ac:dyDescent="0.25">
      <c r="A1515" s="195"/>
      <c r="D1515" s="200"/>
      <c r="I1515" s="179"/>
      <c r="J1515" s="217"/>
      <c r="N1515" s="187"/>
      <c r="P1515" s="187"/>
    </row>
    <row r="1516" spans="1:16" x14ac:dyDescent="0.25">
      <c r="A1516" s="195"/>
      <c r="D1516" s="200"/>
      <c r="I1516" s="179"/>
      <c r="J1516" s="217"/>
      <c r="N1516" s="187"/>
      <c r="P1516" s="187"/>
    </row>
    <row r="1517" spans="1:16" x14ac:dyDescent="0.25">
      <c r="A1517" s="195"/>
      <c r="D1517" s="200"/>
      <c r="I1517" s="179"/>
      <c r="J1517" s="217"/>
      <c r="N1517" s="187"/>
      <c r="P1517" s="187"/>
    </row>
    <row r="1518" spans="1:16" x14ac:dyDescent="0.25">
      <c r="A1518" s="195"/>
      <c r="D1518" s="200"/>
      <c r="I1518" s="179"/>
      <c r="J1518" s="217"/>
      <c r="N1518" s="187"/>
      <c r="P1518" s="187"/>
    </row>
    <row r="1519" spans="1:16" x14ac:dyDescent="0.25">
      <c r="A1519" s="195"/>
      <c r="D1519" s="200"/>
      <c r="J1519" s="217"/>
      <c r="N1519" s="187"/>
      <c r="P1519" s="187"/>
    </row>
    <row r="1520" spans="1:16" x14ac:dyDescent="0.25">
      <c r="A1520" s="195"/>
      <c r="D1520" s="200"/>
      <c r="J1520" s="217"/>
      <c r="N1520" s="187"/>
      <c r="P1520" s="187"/>
    </row>
    <row r="1521" spans="1:16" x14ac:dyDescent="0.25">
      <c r="A1521" s="195"/>
      <c r="D1521" s="200"/>
      <c r="N1521" s="187"/>
      <c r="P1521" s="187"/>
    </row>
    <row r="1522" spans="1:16" x14ac:dyDescent="0.25">
      <c r="A1522" s="195"/>
      <c r="N1522" s="187"/>
      <c r="P1522" s="187"/>
    </row>
  </sheetData>
  <sortState xmlns:xlrd2="http://schemas.microsoft.com/office/spreadsheetml/2017/richdata2" ref="A16:T521">
    <sortCondition ref="A16:A521"/>
    <sortCondition ref="B16:B521"/>
  </sortState>
  <hyperlinks>
    <hyperlink ref="B2" r:id="rId1" xr:uid="{ED6275DF-96CA-4F71-801B-7C760E201597}"/>
    <hyperlink ref="B3" r:id="rId2" xr:uid="{F8D743AF-0F92-4BD7-8609-6ABD4664AAD2}"/>
  </hyperlinks>
  <pageMargins left="0.25" right="0.25" top="0.75" bottom="0.75" header="0.3" footer="0.3"/>
  <pageSetup scale="56" fitToHeight="0" orientation="landscape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5E08C-2F37-4FA5-8ECE-D5DB3818E6AE}">
  <sheetPr codeName="Sheet10"/>
  <dimension ref="A1:AJ30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31" sqref="A31"/>
    </sheetView>
  </sheetViews>
  <sheetFormatPr defaultRowHeight="15" x14ac:dyDescent="0.25"/>
  <cols>
    <col min="1" max="1" width="30.5703125" customWidth="1"/>
    <col min="6" max="6" width="16.28515625" customWidth="1"/>
    <col min="22" max="22" width="21.140625" customWidth="1"/>
    <col min="24" max="24" width="50.28515625" customWidth="1"/>
  </cols>
  <sheetData>
    <row r="1" spans="1:36" ht="21" x14ac:dyDescent="0.35">
      <c r="A1" s="12" t="s">
        <v>813</v>
      </c>
      <c r="B1" s="12"/>
      <c r="C1" s="12"/>
      <c r="D1" s="13"/>
      <c r="E1" s="13"/>
      <c r="G1" s="13"/>
      <c r="H1" s="14" t="s">
        <v>448</v>
      </c>
      <c r="J1" s="13"/>
      <c r="K1" s="13"/>
      <c r="L1" s="17" t="s">
        <v>545</v>
      </c>
      <c r="M1" s="13"/>
      <c r="N1" s="13"/>
      <c r="O1" s="13" t="s">
        <v>795</v>
      </c>
      <c r="P1" t="s">
        <v>800</v>
      </c>
      <c r="Q1" s="13"/>
      <c r="R1" s="13"/>
      <c r="S1" s="6" t="s">
        <v>1146</v>
      </c>
      <c r="T1" s="13"/>
      <c r="U1" s="13"/>
      <c r="V1" s="13"/>
      <c r="W1" s="13"/>
      <c r="X1" s="13"/>
      <c r="Y1" s="13"/>
    </row>
    <row r="2" spans="1:36" x14ac:dyDescent="0.25">
      <c r="A2" s="15" t="s">
        <v>195</v>
      </c>
      <c r="B2" s="16">
        <f>AVERAGE(Q9:Q1501)</f>
        <v>8.7714285714285705</v>
      </c>
      <c r="C2" s="13"/>
      <c r="D2" s="13"/>
      <c r="E2" s="13"/>
      <c r="F2" s="17" t="s">
        <v>123</v>
      </c>
      <c r="G2" s="18">
        <v>235</v>
      </c>
      <c r="H2" s="13"/>
      <c r="I2" s="25" t="s">
        <v>500</v>
      </c>
      <c r="J2" s="41"/>
      <c r="K2" s="13"/>
      <c r="L2" s="13" t="s">
        <v>542</v>
      </c>
      <c r="M2" s="13">
        <v>5.45</v>
      </c>
      <c r="N2" s="13"/>
      <c r="O2" s="13" t="s">
        <v>669</v>
      </c>
      <c r="P2" s="13"/>
      <c r="Q2" s="13"/>
      <c r="R2" s="13"/>
      <c r="S2" s="6" t="s">
        <v>1143</v>
      </c>
      <c r="T2" s="13"/>
      <c r="U2" s="13"/>
      <c r="V2" s="13"/>
      <c r="W2" s="13"/>
      <c r="X2" s="13"/>
      <c r="Y2" s="13"/>
    </row>
    <row r="3" spans="1:36" x14ac:dyDescent="0.25">
      <c r="A3" s="15" t="s">
        <v>196</v>
      </c>
      <c r="B3" s="16">
        <f>AVERAGE(R9:R1583)</f>
        <v>7.5061904761904774</v>
      </c>
      <c r="C3" s="13"/>
      <c r="D3" s="13"/>
      <c r="E3" s="13"/>
      <c r="F3" s="17" t="s">
        <v>121</v>
      </c>
      <c r="G3" s="18" t="s">
        <v>447</v>
      </c>
      <c r="H3" s="13"/>
      <c r="I3" s="25" t="s">
        <v>454</v>
      </c>
      <c r="J3" s="42"/>
      <c r="K3" s="13"/>
      <c r="L3" s="13" t="s">
        <v>543</v>
      </c>
      <c r="M3" s="13">
        <v>55.7</v>
      </c>
      <c r="N3" s="13"/>
      <c r="O3" s="17" t="s">
        <v>751</v>
      </c>
      <c r="P3" s="13"/>
      <c r="Q3" s="13"/>
      <c r="R3" s="13"/>
      <c r="S3" s="6" t="s">
        <v>1144</v>
      </c>
      <c r="T3" s="13"/>
      <c r="U3" s="13"/>
      <c r="V3" s="13"/>
      <c r="W3" s="13"/>
      <c r="X3" s="13"/>
      <c r="Y3" s="13"/>
    </row>
    <row r="4" spans="1:36" x14ac:dyDescent="0.25">
      <c r="A4" s="15" t="s">
        <v>197</v>
      </c>
      <c r="B4" s="19">
        <f>AVERAGE(S9:S1677)</f>
        <v>395.63333333333338</v>
      </c>
      <c r="C4" s="13"/>
      <c r="D4" s="13"/>
      <c r="E4" s="13"/>
      <c r="F4" s="17" t="s">
        <v>120</v>
      </c>
      <c r="G4" s="18">
        <v>6</v>
      </c>
      <c r="H4" s="13"/>
      <c r="I4" s="13"/>
      <c r="J4" s="13"/>
      <c r="K4" s="13"/>
      <c r="L4" s="13" t="s">
        <v>544</v>
      </c>
      <c r="M4" s="13">
        <v>596</v>
      </c>
      <c r="N4" s="13"/>
      <c r="O4" s="13"/>
      <c r="P4" s="13"/>
      <c r="Q4" s="13"/>
      <c r="R4" s="13"/>
      <c r="S4" s="228" t="s">
        <v>1145</v>
      </c>
      <c r="T4" s="13"/>
      <c r="U4" s="13"/>
      <c r="V4" s="13"/>
      <c r="W4" s="13"/>
      <c r="X4" s="13"/>
      <c r="Y4" s="13"/>
    </row>
    <row r="5" spans="1:36" x14ac:dyDescent="0.25">
      <c r="A5" s="15" t="s">
        <v>198</v>
      </c>
      <c r="B5" s="57">
        <f>AVERAGE(U9:U1500)</f>
        <v>446.45263157894732</v>
      </c>
      <c r="C5" s="13"/>
      <c r="D5" s="13"/>
      <c r="E5" s="13"/>
      <c r="F5" s="17" t="s">
        <v>122</v>
      </c>
      <c r="G5" s="58">
        <v>500</v>
      </c>
      <c r="H5" s="13"/>
      <c r="I5" s="6" t="s">
        <v>499</v>
      </c>
      <c r="J5" s="6" t="s">
        <v>499</v>
      </c>
      <c r="K5" s="13"/>
      <c r="L5" s="13"/>
      <c r="M5" s="6" t="s">
        <v>499</v>
      </c>
      <c r="N5" s="6" t="s">
        <v>499</v>
      </c>
      <c r="O5" s="13"/>
      <c r="P5" s="13"/>
      <c r="Q5" s="13"/>
      <c r="R5" s="13"/>
      <c r="S5" s="172" t="s">
        <v>122</v>
      </c>
      <c r="T5" s="13"/>
      <c r="U5" s="13"/>
      <c r="V5" s="13"/>
      <c r="W5" s="13"/>
      <c r="X5" s="13"/>
      <c r="Y5" s="13"/>
    </row>
    <row r="6" spans="1:36" x14ac:dyDescent="0.25">
      <c r="A6" s="51" t="s">
        <v>710</v>
      </c>
      <c r="B6" s="16">
        <f>AVERAGE(T19:T1500)</f>
        <v>152.11818181818182</v>
      </c>
      <c r="C6" s="13"/>
      <c r="D6" s="6" t="s">
        <v>183</v>
      </c>
      <c r="E6" s="6" t="s">
        <v>184</v>
      </c>
      <c r="F6" s="13"/>
      <c r="G6" s="6" t="s">
        <v>40</v>
      </c>
      <c r="H6" s="6" t="s">
        <v>40</v>
      </c>
      <c r="I6" s="6" t="s">
        <v>40</v>
      </c>
      <c r="J6" s="6" t="s">
        <v>40</v>
      </c>
      <c r="K6" s="6" t="s">
        <v>30</v>
      </c>
      <c r="L6" s="6" t="s">
        <v>30</v>
      </c>
      <c r="M6" s="6" t="s">
        <v>30</v>
      </c>
      <c r="N6" s="6" t="s">
        <v>30</v>
      </c>
      <c r="O6" s="6" t="s">
        <v>187</v>
      </c>
      <c r="P6" s="6" t="s">
        <v>186</v>
      </c>
      <c r="Q6" s="6" t="s">
        <v>120</v>
      </c>
      <c r="R6" s="13"/>
      <c r="S6" s="20" t="s">
        <v>1142</v>
      </c>
      <c r="T6" s="20" t="s">
        <v>540</v>
      </c>
      <c r="U6" s="20" t="s">
        <v>123</v>
      </c>
      <c r="V6" s="13"/>
      <c r="W6" s="17" t="s">
        <v>147</v>
      </c>
      <c r="X6" s="13"/>
      <c r="Y6" s="13"/>
    </row>
    <row r="7" spans="1:36" x14ac:dyDescent="0.25">
      <c r="A7" s="54" t="s">
        <v>0</v>
      </c>
      <c r="B7" s="55" t="s">
        <v>1</v>
      </c>
      <c r="C7" s="55" t="s">
        <v>169</v>
      </c>
      <c r="D7" s="55" t="s">
        <v>185</v>
      </c>
      <c r="E7" s="55" t="s">
        <v>185</v>
      </c>
      <c r="F7" s="55" t="s">
        <v>10</v>
      </c>
      <c r="G7" s="55" t="s">
        <v>2</v>
      </c>
      <c r="H7" s="55" t="s">
        <v>3</v>
      </c>
      <c r="I7" s="55" t="s">
        <v>31</v>
      </c>
      <c r="J7" s="55" t="s">
        <v>32</v>
      </c>
      <c r="K7" s="55" t="s">
        <v>2</v>
      </c>
      <c r="L7" s="55" t="s">
        <v>3</v>
      </c>
      <c r="M7" s="55" t="s">
        <v>31</v>
      </c>
      <c r="N7" s="55" t="s">
        <v>32</v>
      </c>
      <c r="O7" s="55" t="s">
        <v>2</v>
      </c>
      <c r="P7" s="55" t="s">
        <v>2</v>
      </c>
      <c r="Q7" s="56" t="s">
        <v>124</v>
      </c>
      <c r="R7" s="56" t="s">
        <v>121</v>
      </c>
      <c r="S7" s="56" t="s">
        <v>553</v>
      </c>
      <c r="T7" s="56" t="s">
        <v>552</v>
      </c>
      <c r="U7" s="56" t="s">
        <v>173</v>
      </c>
      <c r="V7" s="55" t="s">
        <v>4</v>
      </c>
      <c r="W7" s="55" t="s">
        <v>148</v>
      </c>
      <c r="X7" s="55" t="s">
        <v>16</v>
      </c>
      <c r="Y7" s="55" t="s">
        <v>654</v>
      </c>
    </row>
    <row r="8" spans="1:36" x14ac:dyDescent="0.25">
      <c r="A8" s="21">
        <v>42804</v>
      </c>
      <c r="B8" s="22">
        <v>1503</v>
      </c>
      <c r="C8" s="21"/>
      <c r="D8" s="22"/>
      <c r="E8" s="22"/>
      <c r="F8" s="21" t="s">
        <v>285</v>
      </c>
      <c r="G8" s="23">
        <v>59.2</v>
      </c>
      <c r="H8" s="23">
        <v>15.111111111111112</v>
      </c>
      <c r="I8" s="23"/>
      <c r="J8" s="23"/>
      <c r="K8" s="23">
        <v>80.7</v>
      </c>
      <c r="L8" s="23">
        <v>27.055555555555557</v>
      </c>
      <c r="M8" s="23"/>
      <c r="N8" s="23"/>
      <c r="O8" s="23"/>
      <c r="P8" s="23"/>
      <c r="Q8" s="25"/>
      <c r="R8" s="25"/>
      <c r="S8" s="13"/>
      <c r="T8" s="13"/>
      <c r="U8" s="13"/>
      <c r="V8" s="25" t="s">
        <v>92</v>
      </c>
      <c r="W8" s="18"/>
      <c r="X8" s="27"/>
      <c r="Y8" s="4">
        <v>54.9</v>
      </c>
    </row>
    <row r="9" spans="1:36" x14ac:dyDescent="0.25">
      <c r="A9" s="21">
        <v>42890</v>
      </c>
      <c r="B9" s="25">
        <v>1250</v>
      </c>
      <c r="C9" s="35" t="s">
        <v>243</v>
      </c>
      <c r="D9" s="25">
        <v>1500</v>
      </c>
      <c r="E9" s="25">
        <v>1458</v>
      </c>
      <c r="F9" s="21" t="s">
        <v>285</v>
      </c>
      <c r="G9" s="23">
        <v>79.2</v>
      </c>
      <c r="H9" s="23">
        <v>26.222222222222221</v>
      </c>
      <c r="I9" s="23"/>
      <c r="J9" s="23"/>
      <c r="K9" s="23">
        <v>103.9</v>
      </c>
      <c r="L9" s="23">
        <v>39.94444444444445</v>
      </c>
      <c r="M9" s="25"/>
      <c r="N9" s="25"/>
      <c r="O9" s="25"/>
      <c r="P9" s="25"/>
      <c r="Q9" s="23">
        <v>9.1999999999999993</v>
      </c>
      <c r="R9" s="25">
        <v>7.91</v>
      </c>
      <c r="S9" s="22">
        <v>423.8</v>
      </c>
      <c r="T9" s="22"/>
      <c r="U9" s="36">
        <v>524.70000000000005</v>
      </c>
      <c r="V9" s="25" t="s">
        <v>11</v>
      </c>
      <c r="W9" s="28"/>
      <c r="X9" s="27" t="s">
        <v>17</v>
      </c>
      <c r="Y9" s="4">
        <v>54.9</v>
      </c>
      <c r="AJ9" s="5">
        <v>48.545999999999999</v>
      </c>
    </row>
    <row r="10" spans="1:36" x14ac:dyDescent="0.25">
      <c r="A10" s="21">
        <v>42896</v>
      </c>
      <c r="B10" s="25">
        <v>1131</v>
      </c>
      <c r="C10" s="35" t="s">
        <v>258</v>
      </c>
      <c r="D10" s="25">
        <v>1650</v>
      </c>
      <c r="E10" s="25">
        <v>1700</v>
      </c>
      <c r="F10" s="21" t="s">
        <v>285</v>
      </c>
      <c r="G10" s="23">
        <v>75.2</v>
      </c>
      <c r="H10" s="23">
        <v>24</v>
      </c>
      <c r="I10" s="23"/>
      <c r="J10" s="23"/>
      <c r="K10" s="23">
        <v>89.4</v>
      </c>
      <c r="L10" s="23">
        <v>31.888888888888893</v>
      </c>
      <c r="M10" s="25"/>
      <c r="N10" s="25"/>
      <c r="O10" s="25"/>
      <c r="P10" s="25"/>
      <c r="Q10" s="23">
        <v>9.6</v>
      </c>
      <c r="R10" s="25">
        <v>7.83</v>
      </c>
      <c r="S10" s="22">
        <v>425.1</v>
      </c>
      <c r="T10" s="22"/>
      <c r="U10" s="36">
        <v>313</v>
      </c>
      <c r="V10" s="25" t="s">
        <v>20</v>
      </c>
      <c r="W10" s="28"/>
      <c r="X10" s="27" t="s">
        <v>27</v>
      </c>
      <c r="Y10" s="4">
        <v>54.9</v>
      </c>
    </row>
    <row r="11" spans="1:36" x14ac:dyDescent="0.25">
      <c r="A11" s="21">
        <v>42901</v>
      </c>
      <c r="B11" s="25">
        <v>1155</v>
      </c>
      <c r="C11" s="35"/>
      <c r="D11" s="25">
        <v>1240</v>
      </c>
      <c r="E11" s="25"/>
      <c r="F11" s="21" t="s">
        <v>285</v>
      </c>
      <c r="G11" s="23">
        <v>75.3</v>
      </c>
      <c r="H11" s="23">
        <v>24.055555555555554</v>
      </c>
      <c r="I11" s="23"/>
      <c r="J11" s="23"/>
      <c r="K11" s="23">
        <v>95.6</v>
      </c>
      <c r="L11" s="23">
        <v>35.333333333333329</v>
      </c>
      <c r="M11" s="25"/>
      <c r="N11" s="25"/>
      <c r="O11" s="25"/>
      <c r="P11" s="25"/>
      <c r="Q11" s="23">
        <v>10</v>
      </c>
      <c r="R11" s="33">
        <v>7.84</v>
      </c>
      <c r="S11" s="22">
        <v>430.3</v>
      </c>
      <c r="T11" s="22"/>
      <c r="U11" s="23">
        <v>81.2</v>
      </c>
      <c r="V11" s="25" t="s">
        <v>20</v>
      </c>
      <c r="W11" s="28">
        <v>43.959000000000003</v>
      </c>
      <c r="X11" s="25"/>
      <c r="Y11" s="4">
        <v>54.9</v>
      </c>
    </row>
    <row r="12" spans="1:36" x14ac:dyDescent="0.25">
      <c r="A12" s="21">
        <v>42908</v>
      </c>
      <c r="B12" s="25">
        <v>1411</v>
      </c>
      <c r="C12" s="35" t="s">
        <v>292</v>
      </c>
      <c r="D12" s="25">
        <v>1700</v>
      </c>
      <c r="E12" s="25">
        <v>1700</v>
      </c>
      <c r="F12" s="21" t="s">
        <v>285</v>
      </c>
      <c r="G12" s="23">
        <v>83.5</v>
      </c>
      <c r="H12" s="23">
        <v>28.611111111111111</v>
      </c>
      <c r="I12" s="23"/>
      <c r="J12" s="23"/>
      <c r="K12" s="23">
        <v>111.8</v>
      </c>
      <c r="L12" s="23">
        <v>44.333333333333329</v>
      </c>
      <c r="M12" s="25"/>
      <c r="N12" s="25"/>
      <c r="O12" s="25"/>
      <c r="P12" s="25"/>
      <c r="Q12" s="23">
        <v>9.1999999999999993</v>
      </c>
      <c r="R12" s="25">
        <v>7.82</v>
      </c>
      <c r="S12" s="22">
        <v>422.5</v>
      </c>
      <c r="T12" s="22"/>
      <c r="U12" s="36">
        <v>343.6</v>
      </c>
      <c r="V12" s="25" t="s">
        <v>20</v>
      </c>
      <c r="W12" s="28">
        <v>43.292000000000002</v>
      </c>
      <c r="X12" s="25"/>
      <c r="Y12" s="4">
        <v>54.9</v>
      </c>
    </row>
    <row r="13" spans="1:36" x14ac:dyDescent="0.25">
      <c r="A13" s="21">
        <v>42918</v>
      </c>
      <c r="B13" s="25">
        <v>1355</v>
      </c>
      <c r="C13" s="35" t="s">
        <v>357</v>
      </c>
      <c r="D13" s="25">
        <v>1700</v>
      </c>
      <c r="E13" s="25">
        <v>1700</v>
      </c>
      <c r="F13" s="21" t="s">
        <v>285</v>
      </c>
      <c r="G13" s="23">
        <v>78.7</v>
      </c>
      <c r="H13" s="23">
        <v>25.944444444444446</v>
      </c>
      <c r="I13" s="23"/>
      <c r="J13" s="23"/>
      <c r="K13" s="23">
        <v>98.5</v>
      </c>
      <c r="L13" s="23">
        <v>36.944444444444443</v>
      </c>
      <c r="M13" s="25"/>
      <c r="N13" s="25"/>
      <c r="O13" s="25"/>
      <c r="P13" s="25"/>
      <c r="Q13" s="23">
        <v>8.6999999999999993</v>
      </c>
      <c r="R13" s="33">
        <v>7.75</v>
      </c>
      <c r="S13" s="22">
        <v>426.40000000000003</v>
      </c>
      <c r="T13" s="22"/>
      <c r="U13" s="23">
        <v>82</v>
      </c>
      <c r="V13" s="25" t="s">
        <v>20</v>
      </c>
      <c r="W13" s="28"/>
      <c r="X13" s="25"/>
      <c r="Y13" s="4">
        <v>54.9</v>
      </c>
    </row>
    <row r="14" spans="1:36" x14ac:dyDescent="0.25">
      <c r="A14" s="21">
        <v>42925</v>
      </c>
      <c r="B14" s="25">
        <v>1106</v>
      </c>
      <c r="C14" s="35" t="s">
        <v>348</v>
      </c>
      <c r="D14" s="25">
        <v>1320</v>
      </c>
      <c r="E14" s="25">
        <v>1320</v>
      </c>
      <c r="F14" s="21" t="s">
        <v>285</v>
      </c>
      <c r="G14" s="23">
        <v>79.7</v>
      </c>
      <c r="H14" s="23">
        <v>26.5</v>
      </c>
      <c r="I14" s="23"/>
      <c r="J14" s="23"/>
      <c r="K14" s="23">
        <v>97</v>
      </c>
      <c r="L14" s="23">
        <v>36.111111111111107</v>
      </c>
      <c r="M14" s="25"/>
      <c r="N14" s="25"/>
      <c r="O14" s="25"/>
      <c r="P14" s="25"/>
      <c r="Q14" s="23">
        <v>8.6</v>
      </c>
      <c r="R14" s="33">
        <v>7.59</v>
      </c>
      <c r="S14" s="22">
        <v>436.8</v>
      </c>
      <c r="T14" s="22"/>
      <c r="U14" s="23">
        <v>167</v>
      </c>
      <c r="V14" s="25" t="s">
        <v>20</v>
      </c>
      <c r="W14" s="28"/>
      <c r="X14" s="27" t="s">
        <v>27</v>
      </c>
      <c r="Y14" s="4">
        <v>54.9</v>
      </c>
    </row>
    <row r="15" spans="1:36" x14ac:dyDescent="0.25">
      <c r="A15" s="21">
        <v>42933</v>
      </c>
      <c r="B15" s="25">
        <v>1402</v>
      </c>
      <c r="C15" s="35" t="s">
        <v>394</v>
      </c>
      <c r="D15" s="25">
        <v>1645</v>
      </c>
      <c r="E15" s="25">
        <v>1730</v>
      </c>
      <c r="F15" s="21" t="s">
        <v>285</v>
      </c>
      <c r="G15" s="23">
        <v>82.6</v>
      </c>
      <c r="H15" s="23">
        <v>28.111111111111107</v>
      </c>
      <c r="I15" s="23"/>
      <c r="J15" s="23"/>
      <c r="K15" s="23">
        <v>97.6</v>
      </c>
      <c r="L15" s="23">
        <v>36.444444444444443</v>
      </c>
      <c r="M15" s="25"/>
      <c r="N15" s="25"/>
      <c r="O15" s="25"/>
      <c r="P15" s="25"/>
      <c r="Q15" s="23">
        <v>9.6</v>
      </c>
      <c r="R15" s="33">
        <v>7.63</v>
      </c>
      <c r="S15" s="22">
        <v>416</v>
      </c>
      <c r="T15" s="22"/>
      <c r="U15" s="23">
        <v>71.400000000000006</v>
      </c>
      <c r="V15" s="25" t="s">
        <v>20</v>
      </c>
      <c r="W15" s="28"/>
      <c r="X15" s="25"/>
      <c r="Y15" s="4">
        <v>54.9</v>
      </c>
    </row>
    <row r="16" spans="1:36" x14ac:dyDescent="0.25">
      <c r="A16" s="21">
        <v>42939</v>
      </c>
      <c r="B16" s="25">
        <v>1322</v>
      </c>
      <c r="C16" s="13" t="s">
        <v>437</v>
      </c>
      <c r="D16" s="22">
        <v>1748</v>
      </c>
      <c r="E16" s="25">
        <v>1730</v>
      </c>
      <c r="F16" s="21" t="s">
        <v>285</v>
      </c>
      <c r="G16" s="23">
        <v>81.2</v>
      </c>
      <c r="H16" s="23">
        <v>27.333333333333336</v>
      </c>
      <c r="I16" s="23"/>
      <c r="J16" s="23"/>
      <c r="K16" s="23">
        <v>94.7</v>
      </c>
      <c r="L16" s="23">
        <v>34.833333333333336</v>
      </c>
      <c r="M16" s="25"/>
      <c r="N16" s="25"/>
      <c r="O16" s="25"/>
      <c r="P16" s="25"/>
      <c r="Q16" s="23">
        <v>9.4</v>
      </c>
      <c r="R16" s="33">
        <v>7.58</v>
      </c>
      <c r="S16" s="22">
        <v>390</v>
      </c>
      <c r="T16" s="22"/>
      <c r="U16" s="36">
        <v>517.20000000000005</v>
      </c>
      <c r="V16" s="25" t="s">
        <v>11</v>
      </c>
      <c r="W16" s="28"/>
      <c r="X16" s="27" t="s">
        <v>17</v>
      </c>
      <c r="Y16" s="4">
        <v>54.9</v>
      </c>
    </row>
    <row r="17" spans="1:27" x14ac:dyDescent="0.25">
      <c r="A17" s="2">
        <v>42946</v>
      </c>
      <c r="B17" s="10">
        <v>1220</v>
      </c>
      <c r="C17" t="s">
        <v>471</v>
      </c>
      <c r="D17" s="1">
        <v>1605</v>
      </c>
      <c r="E17" s="1">
        <v>1604</v>
      </c>
      <c r="F17" s="2" t="s">
        <v>285</v>
      </c>
      <c r="G17" s="4">
        <v>75.8</v>
      </c>
      <c r="H17" s="4">
        <v>24.333333333333332</v>
      </c>
      <c r="I17" s="11"/>
      <c r="J17" s="11"/>
      <c r="K17" s="1">
        <v>73.7</v>
      </c>
      <c r="L17" s="4">
        <v>23.166666666666668</v>
      </c>
      <c r="M17" s="11"/>
      <c r="N17" s="11"/>
      <c r="O17" s="11"/>
      <c r="P17" s="11"/>
      <c r="Q17" s="4">
        <v>6.5</v>
      </c>
      <c r="R17" s="7">
        <v>7.67</v>
      </c>
      <c r="S17" s="231">
        <v>357.5</v>
      </c>
      <c r="T17" s="1"/>
      <c r="U17" s="45">
        <v>435.2</v>
      </c>
      <c r="V17" s="1" t="s">
        <v>478</v>
      </c>
      <c r="W17" s="9"/>
      <c r="X17" s="3" t="s">
        <v>479</v>
      </c>
      <c r="Y17" s="4">
        <v>54.9</v>
      </c>
    </row>
    <row r="18" spans="1:27" x14ac:dyDescent="0.25">
      <c r="A18" s="2">
        <v>42952</v>
      </c>
      <c r="B18" s="10">
        <v>1133</v>
      </c>
      <c r="C18" t="s">
        <v>521</v>
      </c>
      <c r="D18" s="1">
        <v>1220</v>
      </c>
      <c r="E18" s="1"/>
      <c r="F18" s="2" t="s">
        <v>285</v>
      </c>
      <c r="G18" s="1">
        <v>76.5</v>
      </c>
      <c r="H18" s="4">
        <v>24.722222222222221</v>
      </c>
      <c r="I18" s="11"/>
      <c r="J18" s="11"/>
      <c r="K18" s="4">
        <v>76.5</v>
      </c>
      <c r="L18" s="4">
        <v>24.722222222222221</v>
      </c>
      <c r="M18" s="11"/>
      <c r="N18" s="11"/>
      <c r="O18" s="11"/>
      <c r="P18" s="11"/>
      <c r="Q18" s="4">
        <v>8.6999999999999993</v>
      </c>
      <c r="R18" s="1">
        <v>7.51</v>
      </c>
      <c r="S18" s="231">
        <v>234</v>
      </c>
      <c r="T18" s="1"/>
      <c r="U18" s="49">
        <v>1413.6</v>
      </c>
      <c r="V18" s="1" t="s">
        <v>463</v>
      </c>
      <c r="W18" s="9"/>
      <c r="X18" s="3"/>
      <c r="Y18" s="4">
        <v>54.9</v>
      </c>
    </row>
    <row r="19" spans="1:27" x14ac:dyDescent="0.25">
      <c r="A19" s="2">
        <v>42960</v>
      </c>
      <c r="B19" s="10">
        <v>1332</v>
      </c>
      <c r="C19" t="s">
        <v>566</v>
      </c>
      <c r="D19" s="1">
        <v>1845</v>
      </c>
      <c r="E19" s="1">
        <v>1815</v>
      </c>
      <c r="F19" s="46" t="s">
        <v>285</v>
      </c>
      <c r="G19" s="1">
        <v>81.099999999999994</v>
      </c>
      <c r="H19" s="4">
        <v>27.277777777777775</v>
      </c>
      <c r="I19" s="11"/>
      <c r="J19" s="11"/>
      <c r="K19" s="4">
        <v>87.6</v>
      </c>
      <c r="L19" s="4">
        <v>30.888888888888886</v>
      </c>
      <c r="M19" s="11"/>
      <c r="N19" s="11"/>
      <c r="O19" s="11"/>
      <c r="P19" s="11"/>
      <c r="Q19" s="4">
        <v>7.8</v>
      </c>
      <c r="R19" s="7">
        <v>7.53</v>
      </c>
      <c r="S19" s="39">
        <v>387.40000000000003</v>
      </c>
      <c r="T19" s="4">
        <v>196</v>
      </c>
      <c r="U19" s="45">
        <v>866.4</v>
      </c>
      <c r="V19" s="47" t="s">
        <v>329</v>
      </c>
      <c r="W19" s="9"/>
      <c r="X19" s="3" t="s">
        <v>580</v>
      </c>
      <c r="Y19" s="4">
        <v>54.9</v>
      </c>
    </row>
    <row r="20" spans="1:27" x14ac:dyDescent="0.25">
      <c r="A20" s="2">
        <v>42966</v>
      </c>
      <c r="B20" s="10">
        <v>1245</v>
      </c>
      <c r="C20" t="s">
        <v>621</v>
      </c>
      <c r="D20" s="1">
        <v>1710</v>
      </c>
      <c r="E20" s="1">
        <v>1750</v>
      </c>
      <c r="F20" s="46" t="s">
        <v>285</v>
      </c>
      <c r="G20" s="4">
        <v>76.8</v>
      </c>
      <c r="H20" s="4">
        <v>24.888888888888886</v>
      </c>
      <c r="I20" s="1"/>
      <c r="J20" s="1"/>
      <c r="K20" s="4">
        <v>95.1</v>
      </c>
      <c r="L20" s="4">
        <v>35.05555555555555</v>
      </c>
      <c r="M20" s="1"/>
      <c r="N20" s="1"/>
      <c r="O20" s="1"/>
      <c r="P20" s="1"/>
      <c r="Q20" s="4">
        <v>6.4</v>
      </c>
      <c r="R20" s="7">
        <v>7.43</v>
      </c>
      <c r="S20" s="231">
        <v>412.1</v>
      </c>
      <c r="T20" s="4">
        <v>131</v>
      </c>
      <c r="U20" s="45">
        <v>238.2</v>
      </c>
      <c r="V20" s="1" t="s">
        <v>329</v>
      </c>
      <c r="X20" t="s">
        <v>631</v>
      </c>
      <c r="Y20" s="4">
        <v>54.9</v>
      </c>
    </row>
    <row r="21" spans="1:27" x14ac:dyDescent="0.25">
      <c r="A21" s="2">
        <v>42974</v>
      </c>
      <c r="B21" s="10">
        <v>1418</v>
      </c>
      <c r="C21" t="s">
        <v>673</v>
      </c>
      <c r="D21" s="1">
        <v>1740</v>
      </c>
      <c r="E21" s="1">
        <v>1715</v>
      </c>
      <c r="F21" s="46" t="s">
        <v>285</v>
      </c>
      <c r="G21" s="4">
        <v>82.3</v>
      </c>
      <c r="H21" s="4">
        <v>27.944444444444443</v>
      </c>
      <c r="I21" s="1"/>
      <c r="J21" s="1"/>
      <c r="K21" s="4">
        <v>99.3</v>
      </c>
      <c r="L21" s="4">
        <v>37.388888888888886</v>
      </c>
      <c r="M21" s="1"/>
      <c r="N21" s="1"/>
      <c r="O21" s="1"/>
      <c r="P21" s="1"/>
      <c r="Q21" s="4">
        <v>7.9</v>
      </c>
      <c r="R21" s="7">
        <v>7.26</v>
      </c>
      <c r="S21" s="231">
        <v>352.3</v>
      </c>
      <c r="T21" s="4">
        <v>219</v>
      </c>
      <c r="U21" s="45">
        <v>686.7</v>
      </c>
      <c r="V21" s="1" t="s">
        <v>681</v>
      </c>
      <c r="X21" t="s">
        <v>595</v>
      </c>
      <c r="Y21" s="4">
        <v>54.9</v>
      </c>
    </row>
    <row r="22" spans="1:27" x14ac:dyDescent="0.25">
      <c r="A22" s="2">
        <v>42981</v>
      </c>
      <c r="B22" s="25">
        <v>1145</v>
      </c>
      <c r="C22" s="46" t="s">
        <v>731</v>
      </c>
      <c r="D22" s="1">
        <v>1620</v>
      </c>
      <c r="E22" s="25">
        <v>1615</v>
      </c>
      <c r="F22" s="21" t="s">
        <v>285</v>
      </c>
      <c r="G22" s="25">
        <v>78.400000000000006</v>
      </c>
      <c r="H22" s="23">
        <f t="shared" ref="H22:H24" si="0">CONVERT(G22,"F","C")</f>
        <v>25.777777777777779</v>
      </c>
      <c r="I22" s="25"/>
      <c r="J22" s="25"/>
      <c r="K22" s="25">
        <v>95.5</v>
      </c>
      <c r="L22" s="23">
        <f t="shared" ref="L22:L29" si="1">CONVERT(K22,"F","C")</f>
        <v>35.277777777777779</v>
      </c>
      <c r="M22" s="25"/>
      <c r="N22" s="25"/>
      <c r="O22" s="25"/>
      <c r="P22" s="25"/>
      <c r="Q22" s="23">
        <v>7.4</v>
      </c>
      <c r="R22" s="25">
        <v>7.26</v>
      </c>
      <c r="S22" s="22">
        <v>430.3</v>
      </c>
      <c r="T22" s="22">
        <v>90</v>
      </c>
      <c r="U22" s="36">
        <v>325.5</v>
      </c>
      <c r="V22" s="1" t="s">
        <v>739</v>
      </c>
      <c r="W22" s="28"/>
      <c r="X22" s="27" t="s">
        <v>742</v>
      </c>
      <c r="Y22" s="4">
        <v>54.9</v>
      </c>
    </row>
    <row r="23" spans="1:27" s="67" customFormat="1" x14ac:dyDescent="0.25">
      <c r="A23" s="69">
        <v>42993</v>
      </c>
      <c r="B23" s="74">
        <v>1145</v>
      </c>
      <c r="C23" s="67" t="s">
        <v>835</v>
      </c>
      <c r="D23" s="68">
        <v>1228</v>
      </c>
      <c r="E23" s="68"/>
      <c r="F23" s="76" t="s">
        <v>285</v>
      </c>
      <c r="G23" s="71">
        <v>72</v>
      </c>
      <c r="H23" s="71">
        <f t="shared" si="0"/>
        <v>22.222222222222221</v>
      </c>
      <c r="I23" s="68"/>
      <c r="J23" s="68"/>
      <c r="K23" s="71">
        <v>83.8</v>
      </c>
      <c r="L23" s="71">
        <f t="shared" si="1"/>
        <v>28.777777777777775</v>
      </c>
      <c r="M23" s="68"/>
      <c r="N23" s="68"/>
      <c r="O23" s="68"/>
      <c r="P23" s="68"/>
      <c r="Q23" s="71">
        <v>7.5</v>
      </c>
      <c r="R23" s="72">
        <v>7.27</v>
      </c>
      <c r="S23" s="231">
        <v>425.1</v>
      </c>
      <c r="T23" s="71">
        <v>45.7</v>
      </c>
      <c r="U23" s="45">
        <v>360.9</v>
      </c>
      <c r="V23" s="68" t="s">
        <v>145</v>
      </c>
      <c r="X23" s="70" t="s">
        <v>838</v>
      </c>
      <c r="Y23" s="71"/>
    </row>
    <row r="24" spans="1:27" s="145" customFormat="1" x14ac:dyDescent="0.25">
      <c r="A24" s="149">
        <v>43015</v>
      </c>
      <c r="B24" s="148">
        <v>1451</v>
      </c>
      <c r="C24" s="145" t="s">
        <v>901</v>
      </c>
      <c r="D24" s="148">
        <v>1625</v>
      </c>
      <c r="E24" s="148">
        <v>1615</v>
      </c>
      <c r="F24" s="145" t="s">
        <v>285</v>
      </c>
      <c r="G24" s="146">
        <v>69</v>
      </c>
      <c r="H24" s="146">
        <f t="shared" si="0"/>
        <v>20.555555555555554</v>
      </c>
      <c r="I24" s="148"/>
      <c r="J24" s="148"/>
      <c r="K24" s="146">
        <v>88.2</v>
      </c>
      <c r="L24" s="146">
        <f t="shared" si="1"/>
        <v>31.222222222222221</v>
      </c>
      <c r="M24" s="148"/>
      <c r="N24" s="148"/>
      <c r="O24" s="148"/>
      <c r="P24" s="148"/>
      <c r="Q24" s="146">
        <v>9.5</v>
      </c>
      <c r="R24" s="147">
        <v>7.43</v>
      </c>
      <c r="S24" s="232">
        <v>412.1</v>
      </c>
      <c r="T24" s="146">
        <v>16</v>
      </c>
      <c r="U24" s="146">
        <v>98.8</v>
      </c>
      <c r="V24" s="148" t="s">
        <v>445</v>
      </c>
      <c r="X24" s="150" t="s">
        <v>893</v>
      </c>
    </row>
    <row r="25" spans="1:27" s="153" customFormat="1" x14ac:dyDescent="0.25">
      <c r="A25" s="195">
        <v>43037</v>
      </c>
      <c r="B25" s="187">
        <v>1500</v>
      </c>
      <c r="C25" s="144" t="s">
        <v>935</v>
      </c>
      <c r="D25" s="187">
        <v>1620</v>
      </c>
      <c r="E25" s="187"/>
      <c r="F25" s="144" t="s">
        <v>285</v>
      </c>
      <c r="G25" s="179">
        <v>66</v>
      </c>
      <c r="H25" s="179">
        <f t="shared" ref="H25:H29" si="2">CONVERT(G25,"F","C")</f>
        <v>18.888888888888889</v>
      </c>
      <c r="I25" s="187"/>
      <c r="J25" s="187"/>
      <c r="K25" s="179">
        <v>81.3</v>
      </c>
      <c r="L25" s="179">
        <f t="shared" si="1"/>
        <v>27.388888888888886</v>
      </c>
      <c r="M25" s="187"/>
      <c r="N25" s="187"/>
      <c r="O25" s="187"/>
      <c r="P25" s="187"/>
      <c r="Q25" s="179"/>
      <c r="R25" s="185"/>
      <c r="S25" s="234"/>
      <c r="T25" s="179"/>
      <c r="U25" s="179"/>
      <c r="V25" s="112" t="s">
        <v>70</v>
      </c>
      <c r="X25" s="113" t="s">
        <v>937</v>
      </c>
    </row>
    <row r="26" spans="1:27" s="153" customFormat="1" x14ac:dyDescent="0.25">
      <c r="A26" s="195">
        <v>43037</v>
      </c>
      <c r="B26" s="187">
        <v>1500</v>
      </c>
      <c r="C26" s="144" t="s">
        <v>936</v>
      </c>
      <c r="D26" s="187">
        <v>1620</v>
      </c>
      <c r="E26" s="187"/>
      <c r="F26" s="144" t="s">
        <v>285</v>
      </c>
      <c r="G26" s="179">
        <v>66</v>
      </c>
      <c r="H26" s="179">
        <f t="shared" si="2"/>
        <v>18.888888888888889</v>
      </c>
      <c r="I26" s="187"/>
      <c r="J26" s="187"/>
      <c r="K26" s="179">
        <v>81.3</v>
      </c>
      <c r="L26" s="179">
        <f t="shared" si="1"/>
        <v>27.388888888888886</v>
      </c>
      <c r="M26" s="187"/>
      <c r="N26" s="187"/>
      <c r="O26" s="187"/>
      <c r="P26" s="187"/>
      <c r="Q26" s="179">
        <v>10.7</v>
      </c>
      <c r="R26" s="185">
        <v>7.4</v>
      </c>
      <c r="S26" s="234">
        <v>406.90000000000003</v>
      </c>
      <c r="T26" s="179">
        <v>17.3</v>
      </c>
      <c r="U26" s="179"/>
      <c r="V26" s="112" t="s">
        <v>70</v>
      </c>
      <c r="X26" s="113" t="s">
        <v>938</v>
      </c>
    </row>
    <row r="27" spans="1:27" s="153" customFormat="1" x14ac:dyDescent="0.25">
      <c r="A27" s="195">
        <v>43037</v>
      </c>
      <c r="B27" s="187">
        <v>1507</v>
      </c>
      <c r="D27" s="187"/>
      <c r="E27" s="187"/>
      <c r="F27" s="144" t="s">
        <v>285</v>
      </c>
      <c r="G27" s="179">
        <v>66</v>
      </c>
      <c r="H27" s="179">
        <f t="shared" si="2"/>
        <v>18.888888888888889</v>
      </c>
      <c r="I27" s="187"/>
      <c r="J27" s="187"/>
      <c r="K27" s="179">
        <v>81.2</v>
      </c>
      <c r="L27" s="179">
        <f t="shared" si="1"/>
        <v>27.333333333333336</v>
      </c>
      <c r="M27" s="187"/>
      <c r="N27" s="187"/>
      <c r="O27" s="187"/>
      <c r="P27" s="187"/>
      <c r="Q27" s="179">
        <v>10.7</v>
      </c>
      <c r="R27" s="185">
        <v>7.4</v>
      </c>
      <c r="S27" s="234">
        <v>406.90000000000003</v>
      </c>
      <c r="T27" s="179">
        <v>17.3</v>
      </c>
      <c r="U27" s="179"/>
      <c r="V27" s="112" t="s">
        <v>70</v>
      </c>
      <c r="X27" s="113" t="s">
        <v>927</v>
      </c>
    </row>
    <row r="28" spans="1:27" s="153" customFormat="1" x14ac:dyDescent="0.25">
      <c r="A28" s="195">
        <v>43348</v>
      </c>
      <c r="B28" s="187">
        <v>1250</v>
      </c>
      <c r="C28" s="113" t="s">
        <v>1114</v>
      </c>
      <c r="D28" s="181">
        <v>1550</v>
      </c>
      <c r="E28" s="181">
        <v>1558</v>
      </c>
      <c r="F28" s="212" t="s">
        <v>285</v>
      </c>
      <c r="G28" s="130">
        <v>74.3</v>
      </c>
      <c r="H28" s="130">
        <f t="shared" si="2"/>
        <v>23.499999999999996</v>
      </c>
      <c r="K28" s="179">
        <v>83</v>
      </c>
      <c r="L28" s="179">
        <f t="shared" si="1"/>
        <v>28.333333333333332</v>
      </c>
      <c r="Q28" s="130">
        <v>8.6999999999999993</v>
      </c>
      <c r="R28" s="131">
        <v>7.18</v>
      </c>
      <c r="S28" s="233">
        <v>357.5</v>
      </c>
      <c r="T28" s="179">
        <v>411</v>
      </c>
      <c r="U28" s="87">
        <v>488.4</v>
      </c>
      <c r="Y28" s="144" t="s">
        <v>466</v>
      </c>
      <c r="AA28" s="144" t="s">
        <v>1127</v>
      </c>
    </row>
    <row r="29" spans="1:27" s="153" customFormat="1" x14ac:dyDescent="0.25">
      <c r="A29" s="195">
        <v>43348</v>
      </c>
      <c r="B29" s="187">
        <v>1250</v>
      </c>
      <c r="C29" s="113" t="s">
        <v>1115</v>
      </c>
      <c r="D29" s="181">
        <v>1550</v>
      </c>
      <c r="E29" s="181">
        <v>1558</v>
      </c>
      <c r="F29" s="212" t="s">
        <v>285</v>
      </c>
      <c r="G29" s="130">
        <v>74.3</v>
      </c>
      <c r="H29" s="130">
        <f t="shared" si="2"/>
        <v>23.499999999999996</v>
      </c>
      <c r="K29" s="179">
        <v>83</v>
      </c>
      <c r="L29" s="179">
        <f t="shared" si="1"/>
        <v>28.333333333333332</v>
      </c>
      <c r="Q29" s="130">
        <v>8.6999999999999993</v>
      </c>
      <c r="R29" s="131">
        <v>7.18</v>
      </c>
      <c r="S29" s="233">
        <v>357.5</v>
      </c>
      <c r="T29" s="179">
        <v>411</v>
      </c>
      <c r="U29" s="87">
        <v>980.4</v>
      </c>
      <c r="Y29" s="144" t="s">
        <v>466</v>
      </c>
      <c r="AA29" s="144" t="s">
        <v>1126</v>
      </c>
    </row>
    <row r="30" spans="1:27" s="153" customFormat="1" x14ac:dyDescent="0.25">
      <c r="A30" s="195">
        <v>43353</v>
      </c>
      <c r="B30" s="187">
        <v>1636</v>
      </c>
      <c r="C30" s="113" t="s">
        <v>1133</v>
      </c>
      <c r="D30" s="181">
        <v>1825</v>
      </c>
      <c r="E30" s="181">
        <v>2030</v>
      </c>
      <c r="F30" s="212" t="s">
        <v>285</v>
      </c>
      <c r="G30" s="130">
        <v>79.099999999999994</v>
      </c>
      <c r="H30" s="130">
        <f>CONVERT(G30,"F","C")</f>
        <v>26.166666666666664</v>
      </c>
      <c r="K30" s="179">
        <v>100.1</v>
      </c>
      <c r="L30" s="179">
        <f>CONVERT(K30,"F","C")</f>
        <v>37.833333333333329</v>
      </c>
      <c r="Q30" s="130">
        <v>9.4</v>
      </c>
      <c r="R30" s="131">
        <v>7.16</v>
      </c>
      <c r="S30" s="233">
        <v>397.8</v>
      </c>
      <c r="T30" s="179">
        <v>119</v>
      </c>
      <c r="U30" s="87">
        <v>488.4</v>
      </c>
      <c r="Y30" s="144" t="s">
        <v>340</v>
      </c>
      <c r="AA30" s="144" t="s">
        <v>1137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AC70F-6008-4366-9C83-D7D9AAD936C7}">
  <sheetPr codeName="Sheet11"/>
  <dimension ref="A1:AJ35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23" sqref="A23"/>
    </sheetView>
  </sheetViews>
  <sheetFormatPr defaultRowHeight="15" x14ac:dyDescent="0.25"/>
  <cols>
    <col min="1" max="1" width="29.140625" customWidth="1"/>
    <col min="6" max="6" width="11.7109375" customWidth="1"/>
    <col min="22" max="22" width="22.85546875" customWidth="1"/>
    <col min="23" max="23" width="11.42578125" customWidth="1"/>
    <col min="24" max="24" width="52.28515625" customWidth="1"/>
  </cols>
  <sheetData>
    <row r="1" spans="1:36" ht="21" x14ac:dyDescent="0.35">
      <c r="A1" s="12" t="s">
        <v>812</v>
      </c>
      <c r="B1" s="12"/>
      <c r="C1" s="12"/>
      <c r="D1" s="13"/>
      <c r="E1" s="13"/>
      <c r="G1" s="13"/>
      <c r="H1" s="14" t="s">
        <v>448</v>
      </c>
      <c r="J1" s="13"/>
      <c r="K1" s="13"/>
      <c r="L1" s="17" t="s">
        <v>545</v>
      </c>
      <c r="M1" s="13"/>
      <c r="N1" s="13"/>
      <c r="O1" s="13" t="s">
        <v>713</v>
      </c>
      <c r="P1" t="s">
        <v>801</v>
      </c>
      <c r="Q1" s="13"/>
      <c r="R1" s="13"/>
      <c r="S1" s="6" t="s">
        <v>1146</v>
      </c>
      <c r="T1" s="13"/>
      <c r="U1" s="13"/>
      <c r="V1" s="13"/>
      <c r="W1" s="13"/>
      <c r="X1" s="13"/>
      <c r="Y1" s="13"/>
    </row>
    <row r="2" spans="1:36" x14ac:dyDescent="0.25">
      <c r="A2" s="15" t="s">
        <v>195</v>
      </c>
      <c r="B2" s="16">
        <f>AVERAGE(Q9:Q1500)</f>
        <v>8.6285714285714281</v>
      </c>
      <c r="C2" s="13"/>
      <c r="D2" s="13"/>
      <c r="E2" s="13"/>
      <c r="F2" s="17" t="s">
        <v>123</v>
      </c>
      <c r="G2" s="18">
        <v>235</v>
      </c>
      <c r="H2" s="13"/>
      <c r="I2" s="25" t="s">
        <v>500</v>
      </c>
      <c r="J2" s="41"/>
      <c r="K2" s="13"/>
      <c r="L2" s="13" t="s">
        <v>542</v>
      </c>
      <c r="M2" s="13">
        <v>5.45</v>
      </c>
      <c r="N2" s="13"/>
      <c r="O2" s="13" t="s">
        <v>669</v>
      </c>
      <c r="P2" s="13"/>
      <c r="Q2" s="13"/>
      <c r="R2" s="13"/>
      <c r="S2" s="6" t="s">
        <v>1143</v>
      </c>
      <c r="T2" s="13"/>
      <c r="U2" s="13"/>
      <c r="V2" s="13"/>
      <c r="W2" s="13"/>
      <c r="X2" s="13"/>
      <c r="Y2" s="13"/>
    </row>
    <row r="3" spans="1:36" x14ac:dyDescent="0.25">
      <c r="A3" s="15" t="s">
        <v>196</v>
      </c>
      <c r="B3" s="16">
        <f>AVERAGE(R9:R1500)</f>
        <v>7.6307142857142862</v>
      </c>
      <c r="C3" s="13"/>
      <c r="D3" s="13"/>
      <c r="E3" s="13"/>
      <c r="F3" s="17" t="s">
        <v>121</v>
      </c>
      <c r="G3" s="18" t="s">
        <v>447</v>
      </c>
      <c r="H3" s="13"/>
      <c r="I3" s="25" t="s">
        <v>454</v>
      </c>
      <c r="J3" s="42"/>
      <c r="K3" s="13"/>
      <c r="L3" s="13" t="s">
        <v>543</v>
      </c>
      <c r="M3" s="13">
        <v>55.7</v>
      </c>
      <c r="N3" s="13"/>
      <c r="O3" s="13"/>
      <c r="P3" s="13"/>
      <c r="Q3" s="13"/>
      <c r="R3" s="13"/>
      <c r="S3" s="6" t="s">
        <v>1144</v>
      </c>
      <c r="T3" s="13"/>
      <c r="U3" s="13"/>
      <c r="V3" s="13"/>
      <c r="W3" s="13"/>
      <c r="X3" s="13"/>
      <c r="Y3" s="13"/>
    </row>
    <row r="4" spans="1:36" x14ac:dyDescent="0.25">
      <c r="A4" s="15" t="s">
        <v>197</v>
      </c>
      <c r="B4" s="19">
        <f>AVERAGE(S9:S1500)</f>
        <v>376.25714285714287</v>
      </c>
      <c r="C4" s="13"/>
      <c r="D4" s="13"/>
      <c r="E4" s="13"/>
      <c r="F4" s="17" t="s">
        <v>120</v>
      </c>
      <c r="G4" s="18">
        <v>6</v>
      </c>
      <c r="H4" s="13"/>
      <c r="I4" s="13"/>
      <c r="J4" s="13"/>
      <c r="K4" s="13"/>
      <c r="L4" s="13" t="s">
        <v>544</v>
      </c>
      <c r="M4" s="13">
        <v>596</v>
      </c>
      <c r="N4" s="13"/>
      <c r="O4" s="13"/>
      <c r="P4" s="13"/>
      <c r="Q4" s="13"/>
      <c r="R4" s="13"/>
      <c r="S4" s="228" t="s">
        <v>1145</v>
      </c>
      <c r="T4" s="13"/>
      <c r="U4" s="13"/>
      <c r="V4" s="13"/>
      <c r="W4" s="13"/>
      <c r="X4" s="13"/>
      <c r="Y4" s="13"/>
    </row>
    <row r="5" spans="1:36" x14ac:dyDescent="0.25">
      <c r="A5" s="15" t="s">
        <v>198</v>
      </c>
      <c r="B5" s="57">
        <f>AVERAGE(U9:U1500)</f>
        <v>383.8428571428571</v>
      </c>
      <c r="C5" s="13"/>
      <c r="D5" s="13"/>
      <c r="E5" s="13"/>
      <c r="F5" s="17" t="s">
        <v>122</v>
      </c>
      <c r="G5" s="18">
        <v>500</v>
      </c>
      <c r="H5" s="13"/>
      <c r="I5" s="6" t="s">
        <v>499</v>
      </c>
      <c r="J5" s="6" t="s">
        <v>499</v>
      </c>
      <c r="K5" s="13"/>
      <c r="L5" s="13"/>
      <c r="M5" s="6" t="s">
        <v>499</v>
      </c>
      <c r="N5" s="6" t="s">
        <v>499</v>
      </c>
      <c r="O5" s="13"/>
      <c r="P5" s="13"/>
      <c r="Q5" s="13"/>
      <c r="R5" s="13"/>
      <c r="S5" s="172" t="s">
        <v>122</v>
      </c>
      <c r="T5" s="13"/>
      <c r="U5" s="13"/>
      <c r="V5" s="13"/>
      <c r="W5" s="13"/>
      <c r="X5" s="13"/>
      <c r="Y5" s="13"/>
    </row>
    <row r="6" spans="1:36" x14ac:dyDescent="0.25">
      <c r="A6" s="51" t="s">
        <v>710</v>
      </c>
      <c r="B6" s="16">
        <f>AVERAGE(T17:T1500)</f>
        <v>262.5</v>
      </c>
      <c r="C6" s="13"/>
      <c r="D6" s="6" t="s">
        <v>183</v>
      </c>
      <c r="E6" s="6" t="s">
        <v>184</v>
      </c>
      <c r="F6" s="13"/>
      <c r="G6" s="6" t="s">
        <v>40</v>
      </c>
      <c r="H6" s="6" t="s">
        <v>40</v>
      </c>
      <c r="I6" s="6" t="s">
        <v>40</v>
      </c>
      <c r="J6" s="6" t="s">
        <v>40</v>
      </c>
      <c r="K6" s="6" t="s">
        <v>30</v>
      </c>
      <c r="L6" s="6" t="s">
        <v>30</v>
      </c>
      <c r="M6" s="6" t="s">
        <v>30</v>
      </c>
      <c r="N6" s="6" t="s">
        <v>30</v>
      </c>
      <c r="O6" s="6" t="s">
        <v>187</v>
      </c>
      <c r="P6" s="6" t="s">
        <v>186</v>
      </c>
      <c r="Q6" s="6" t="s">
        <v>120</v>
      </c>
      <c r="R6" s="13"/>
      <c r="S6" s="20" t="s">
        <v>1142</v>
      </c>
      <c r="T6" s="20" t="s">
        <v>540</v>
      </c>
      <c r="U6" s="20" t="s">
        <v>123</v>
      </c>
      <c r="V6" s="13"/>
      <c r="W6" s="17" t="s">
        <v>147</v>
      </c>
      <c r="X6" s="13"/>
      <c r="Y6" s="13"/>
    </row>
    <row r="7" spans="1:36" x14ac:dyDescent="0.25">
      <c r="A7" s="54" t="s">
        <v>0</v>
      </c>
      <c r="B7" s="55" t="s">
        <v>1</v>
      </c>
      <c r="C7" s="55" t="s">
        <v>169</v>
      </c>
      <c r="D7" s="55" t="s">
        <v>185</v>
      </c>
      <c r="E7" s="55" t="s">
        <v>185</v>
      </c>
      <c r="F7" s="55" t="s">
        <v>10</v>
      </c>
      <c r="G7" s="55" t="s">
        <v>2</v>
      </c>
      <c r="H7" s="55" t="s">
        <v>3</v>
      </c>
      <c r="I7" s="55" t="s">
        <v>31</v>
      </c>
      <c r="J7" s="55" t="s">
        <v>32</v>
      </c>
      <c r="K7" s="55" t="s">
        <v>2</v>
      </c>
      <c r="L7" s="55" t="s">
        <v>3</v>
      </c>
      <c r="M7" s="55" t="s">
        <v>31</v>
      </c>
      <c r="N7" s="55" t="s">
        <v>32</v>
      </c>
      <c r="O7" s="55" t="s">
        <v>2</v>
      </c>
      <c r="P7" s="55" t="s">
        <v>2</v>
      </c>
      <c r="Q7" s="56" t="s">
        <v>124</v>
      </c>
      <c r="R7" s="56" t="s">
        <v>121</v>
      </c>
      <c r="S7" s="56" t="s">
        <v>553</v>
      </c>
      <c r="T7" s="56" t="s">
        <v>552</v>
      </c>
      <c r="U7" s="56" t="s">
        <v>173</v>
      </c>
      <c r="V7" s="55" t="s">
        <v>4</v>
      </c>
      <c r="W7" s="55" t="s">
        <v>148</v>
      </c>
      <c r="X7" s="55" t="s">
        <v>16</v>
      </c>
      <c r="Y7" s="55" t="s">
        <v>654</v>
      </c>
    </row>
    <row r="8" spans="1:36" x14ac:dyDescent="0.25">
      <c r="A8" s="21">
        <v>42804</v>
      </c>
      <c r="B8" s="22">
        <v>1528</v>
      </c>
      <c r="C8" s="21"/>
      <c r="D8" s="22"/>
      <c r="E8" s="22"/>
      <c r="F8" s="21" t="s">
        <v>24</v>
      </c>
      <c r="G8" s="23">
        <v>59.6</v>
      </c>
      <c r="H8" s="23">
        <v>15.333333333333334</v>
      </c>
      <c r="I8" s="23"/>
      <c r="J8" s="23"/>
      <c r="K8" s="23">
        <v>80.900000000000006</v>
      </c>
      <c r="L8" s="23">
        <v>27.166666666666668</v>
      </c>
      <c r="M8" s="23"/>
      <c r="N8" s="23"/>
      <c r="O8" s="23"/>
      <c r="P8" s="23"/>
      <c r="Q8" s="25"/>
      <c r="R8" s="25"/>
      <c r="S8" s="13"/>
      <c r="T8" s="13"/>
      <c r="U8" s="13"/>
      <c r="V8" s="25" t="s">
        <v>93</v>
      </c>
      <c r="W8" s="18"/>
      <c r="X8" s="27"/>
      <c r="Y8" s="4">
        <v>59.3</v>
      </c>
    </row>
    <row r="9" spans="1:36" x14ac:dyDescent="0.25">
      <c r="A9" s="21">
        <v>42890</v>
      </c>
      <c r="B9" s="25">
        <v>1228</v>
      </c>
      <c r="C9" s="35" t="s">
        <v>241</v>
      </c>
      <c r="D9" s="25">
        <v>1500</v>
      </c>
      <c r="E9" s="25">
        <v>1458</v>
      </c>
      <c r="F9" s="21" t="s">
        <v>24</v>
      </c>
      <c r="G9" s="23">
        <v>78.8</v>
      </c>
      <c r="H9" s="23">
        <v>25.999999999999996</v>
      </c>
      <c r="I9" s="23"/>
      <c r="J9" s="23"/>
      <c r="K9" s="23">
        <v>102.5</v>
      </c>
      <c r="L9" s="23">
        <v>39.166666666666664</v>
      </c>
      <c r="M9" s="25"/>
      <c r="N9" s="25"/>
      <c r="O9" s="25"/>
      <c r="P9" s="25"/>
      <c r="Q9" s="23">
        <v>9.1999999999999993</v>
      </c>
      <c r="R9" s="25">
        <v>7.94</v>
      </c>
      <c r="S9" s="22">
        <v>410.8</v>
      </c>
      <c r="T9" s="22"/>
      <c r="U9" s="23">
        <v>34.5</v>
      </c>
      <c r="V9" s="25" t="s">
        <v>41</v>
      </c>
      <c r="W9" s="28"/>
      <c r="X9" s="27"/>
      <c r="Y9" s="4">
        <v>59.3</v>
      </c>
      <c r="AJ9" s="5">
        <v>20.242999999999999</v>
      </c>
    </row>
    <row r="10" spans="1:36" x14ac:dyDescent="0.25">
      <c r="A10" s="21">
        <v>42908</v>
      </c>
      <c r="B10" s="25">
        <v>1520</v>
      </c>
      <c r="C10" s="35" t="s">
        <v>294</v>
      </c>
      <c r="D10" s="25">
        <v>1700</v>
      </c>
      <c r="E10" s="25">
        <v>1700</v>
      </c>
      <c r="F10" s="21" t="s">
        <v>24</v>
      </c>
      <c r="G10" s="23">
        <v>85</v>
      </c>
      <c r="H10" s="23">
        <v>29.444444444444443</v>
      </c>
      <c r="I10" s="23"/>
      <c r="J10" s="23"/>
      <c r="K10" s="23">
        <v>116</v>
      </c>
      <c r="L10" s="23">
        <v>46.666666666666664</v>
      </c>
      <c r="M10" s="25"/>
      <c r="N10" s="25"/>
      <c r="O10" s="25"/>
      <c r="P10" s="25"/>
      <c r="Q10" s="23">
        <v>9.8000000000000007</v>
      </c>
      <c r="R10" s="25">
        <v>7.9</v>
      </c>
      <c r="S10" s="22">
        <v>426.40000000000003</v>
      </c>
      <c r="T10" s="22"/>
      <c r="U10" s="23">
        <v>8.5</v>
      </c>
      <c r="V10" s="25" t="s">
        <v>52</v>
      </c>
      <c r="W10" s="28">
        <v>35.972000000000001</v>
      </c>
      <c r="X10" s="27"/>
      <c r="Y10" s="4">
        <v>59.3</v>
      </c>
    </row>
    <row r="11" spans="1:36" x14ac:dyDescent="0.25">
      <c r="A11" s="21">
        <v>42918</v>
      </c>
      <c r="B11" s="25">
        <v>1508</v>
      </c>
      <c r="C11" s="35" t="s">
        <v>360</v>
      </c>
      <c r="D11" s="25">
        <v>1700</v>
      </c>
      <c r="E11" s="25">
        <v>1700</v>
      </c>
      <c r="F11" s="21" t="s">
        <v>24</v>
      </c>
      <c r="G11" s="23">
        <v>80.900000000000006</v>
      </c>
      <c r="H11" s="23">
        <v>27.166666666666668</v>
      </c>
      <c r="I11" s="23"/>
      <c r="J11" s="23"/>
      <c r="K11" s="23">
        <v>97.6</v>
      </c>
      <c r="L11" s="23">
        <v>36.444444444444443</v>
      </c>
      <c r="M11" s="25"/>
      <c r="N11" s="25"/>
      <c r="O11" s="25"/>
      <c r="P11" s="25"/>
      <c r="Q11" s="23">
        <v>9.6999999999999993</v>
      </c>
      <c r="R11" s="33">
        <v>7.96</v>
      </c>
      <c r="S11" s="22">
        <v>414.7</v>
      </c>
      <c r="T11" s="22"/>
      <c r="U11" s="23">
        <v>31.5</v>
      </c>
      <c r="V11" s="25" t="s">
        <v>43</v>
      </c>
      <c r="W11" s="28">
        <v>47.273000000000003</v>
      </c>
      <c r="X11" s="27"/>
      <c r="Y11" s="4">
        <v>59.3</v>
      </c>
    </row>
    <row r="12" spans="1:36" x14ac:dyDescent="0.25">
      <c r="A12" s="21">
        <v>42933</v>
      </c>
      <c r="B12" s="25">
        <v>1425</v>
      </c>
      <c r="C12" s="35" t="s">
        <v>395</v>
      </c>
      <c r="D12" s="25">
        <v>1645</v>
      </c>
      <c r="E12" s="25">
        <v>1730</v>
      </c>
      <c r="F12" s="21" t="s">
        <v>24</v>
      </c>
      <c r="G12" s="23">
        <v>83.9</v>
      </c>
      <c r="H12" s="23">
        <v>28.833333333333336</v>
      </c>
      <c r="I12" s="23"/>
      <c r="J12" s="23"/>
      <c r="K12" s="23">
        <v>98.5</v>
      </c>
      <c r="L12" s="23">
        <v>36.944444444444443</v>
      </c>
      <c r="M12" s="25"/>
      <c r="N12" s="25"/>
      <c r="O12" s="25"/>
      <c r="P12" s="25"/>
      <c r="Q12" s="23">
        <v>8.6999999999999993</v>
      </c>
      <c r="R12" s="33">
        <v>7.91</v>
      </c>
      <c r="S12" s="22">
        <v>382.2</v>
      </c>
      <c r="T12" s="22"/>
      <c r="U12" s="23">
        <v>28.5</v>
      </c>
      <c r="V12" s="25" t="s">
        <v>45</v>
      </c>
      <c r="W12" s="28"/>
      <c r="X12" s="27"/>
      <c r="Y12" s="4">
        <v>59.3</v>
      </c>
    </row>
    <row r="13" spans="1:36" x14ac:dyDescent="0.25">
      <c r="A13" s="21">
        <v>42936</v>
      </c>
      <c r="B13" s="25">
        <v>1120</v>
      </c>
      <c r="C13" s="35" t="s">
        <v>409</v>
      </c>
      <c r="D13" s="22">
        <v>1507</v>
      </c>
      <c r="E13" s="25">
        <v>1507</v>
      </c>
      <c r="F13" s="21" t="s">
        <v>24</v>
      </c>
      <c r="G13" s="23">
        <v>78.5</v>
      </c>
      <c r="H13" s="23">
        <v>25.833333333333332</v>
      </c>
      <c r="I13" s="23"/>
      <c r="J13" s="23"/>
      <c r="K13" s="23">
        <v>89.2</v>
      </c>
      <c r="L13" s="23">
        <v>31.777777777777779</v>
      </c>
      <c r="M13" s="25"/>
      <c r="N13" s="25"/>
      <c r="O13" s="25"/>
      <c r="P13" s="25"/>
      <c r="Q13" s="23">
        <v>9.1999999999999993</v>
      </c>
      <c r="R13" s="33">
        <v>7.71</v>
      </c>
      <c r="S13" s="22">
        <v>377</v>
      </c>
      <c r="T13" s="22"/>
      <c r="U13" s="44">
        <v>142.1</v>
      </c>
      <c r="V13" s="25" t="s">
        <v>20</v>
      </c>
      <c r="W13" s="28"/>
      <c r="X13" s="27" t="s">
        <v>27</v>
      </c>
      <c r="Y13" s="4">
        <v>59.3</v>
      </c>
    </row>
    <row r="14" spans="1:36" x14ac:dyDescent="0.25">
      <c r="A14" s="21">
        <v>42939</v>
      </c>
      <c r="B14" s="25">
        <v>1356</v>
      </c>
      <c r="C14" s="13" t="s">
        <v>438</v>
      </c>
      <c r="D14" s="22">
        <v>1748</v>
      </c>
      <c r="E14" s="25">
        <v>1730</v>
      </c>
      <c r="F14" s="21" t="s">
        <v>24</v>
      </c>
      <c r="G14" s="23">
        <v>83.2</v>
      </c>
      <c r="H14" s="23">
        <v>28.444444444444446</v>
      </c>
      <c r="I14" s="23"/>
      <c r="J14" s="23"/>
      <c r="K14" s="23">
        <v>97.7</v>
      </c>
      <c r="L14" s="23">
        <v>36.5</v>
      </c>
      <c r="M14" s="25"/>
      <c r="N14" s="25"/>
      <c r="O14" s="25"/>
      <c r="P14" s="25"/>
      <c r="Q14" s="23">
        <v>9</v>
      </c>
      <c r="R14" s="33">
        <v>7.72</v>
      </c>
      <c r="S14" s="22">
        <v>384.8</v>
      </c>
      <c r="T14" s="22"/>
      <c r="U14" s="36">
        <v>275.5</v>
      </c>
      <c r="V14" s="25" t="s">
        <v>20</v>
      </c>
      <c r="W14" s="28"/>
      <c r="X14" s="27" t="s">
        <v>27</v>
      </c>
      <c r="Y14" s="4">
        <v>59.3</v>
      </c>
    </row>
    <row r="15" spans="1:36" x14ac:dyDescent="0.25">
      <c r="A15" s="2">
        <v>42946</v>
      </c>
      <c r="B15" s="10">
        <v>1255</v>
      </c>
      <c r="C15" t="s">
        <v>472</v>
      </c>
      <c r="D15" s="1">
        <v>1605</v>
      </c>
      <c r="E15" s="1">
        <v>1604</v>
      </c>
      <c r="F15" s="2" t="s">
        <v>24</v>
      </c>
      <c r="G15" s="4">
        <v>76.3</v>
      </c>
      <c r="H15" s="4">
        <v>24.611111111111107</v>
      </c>
      <c r="I15" s="11"/>
      <c r="J15" s="11"/>
      <c r="K15" s="1">
        <v>77</v>
      </c>
      <c r="L15" s="4">
        <v>25</v>
      </c>
      <c r="M15" s="11"/>
      <c r="N15" s="11"/>
      <c r="O15" s="11"/>
      <c r="P15" s="11"/>
      <c r="Q15" s="4">
        <v>8.1</v>
      </c>
      <c r="R15" s="7">
        <v>7.67</v>
      </c>
      <c r="S15" s="231">
        <v>375.7</v>
      </c>
      <c r="T15" s="1"/>
      <c r="U15" s="45">
        <v>727</v>
      </c>
      <c r="V15" s="1" t="s">
        <v>478</v>
      </c>
      <c r="W15" s="9"/>
      <c r="X15" s="3" t="s">
        <v>479</v>
      </c>
      <c r="Y15" s="4">
        <v>59.3</v>
      </c>
    </row>
    <row r="16" spans="1:36" x14ac:dyDescent="0.25">
      <c r="A16" s="2">
        <v>42953</v>
      </c>
      <c r="B16" s="10">
        <v>1058</v>
      </c>
      <c r="C16" t="s">
        <v>527</v>
      </c>
      <c r="D16" s="1">
        <v>1456</v>
      </c>
      <c r="E16" s="1">
        <v>1650</v>
      </c>
      <c r="F16" s="2" t="s">
        <v>24</v>
      </c>
      <c r="G16" s="1">
        <v>75.7</v>
      </c>
      <c r="H16" s="4">
        <v>24.277777777777779</v>
      </c>
      <c r="I16" s="11"/>
      <c r="J16" s="11"/>
      <c r="K16" s="4">
        <v>83.8</v>
      </c>
      <c r="L16" s="4">
        <v>28.777777777777775</v>
      </c>
      <c r="M16" s="11"/>
      <c r="N16" s="11"/>
      <c r="O16" s="11"/>
      <c r="P16" s="11"/>
      <c r="Q16" s="4">
        <v>6.5</v>
      </c>
      <c r="R16" s="7">
        <v>7.3</v>
      </c>
      <c r="S16" s="231">
        <v>308.10000000000002</v>
      </c>
      <c r="T16" s="1"/>
      <c r="U16" s="49">
        <v>435.2</v>
      </c>
      <c r="V16" s="1" t="s">
        <v>229</v>
      </c>
      <c r="W16" s="9"/>
      <c r="X16" s="3"/>
      <c r="Y16" s="4">
        <v>59.3</v>
      </c>
    </row>
    <row r="17" spans="1:27" x14ac:dyDescent="0.25">
      <c r="A17" s="2">
        <v>42960</v>
      </c>
      <c r="B17" s="10">
        <v>1400</v>
      </c>
      <c r="C17" t="s">
        <v>567</v>
      </c>
      <c r="D17" s="1">
        <v>1845</v>
      </c>
      <c r="E17" s="1">
        <v>1815</v>
      </c>
      <c r="F17" s="46" t="s">
        <v>24</v>
      </c>
      <c r="G17" s="1">
        <v>80.7</v>
      </c>
      <c r="H17" s="4">
        <v>27.055555555555557</v>
      </c>
      <c r="I17" s="11"/>
      <c r="J17" s="11"/>
      <c r="K17" s="4">
        <v>89</v>
      </c>
      <c r="L17" s="4">
        <v>31.666666666666664</v>
      </c>
      <c r="M17" s="11"/>
      <c r="N17" s="11"/>
      <c r="O17" s="11"/>
      <c r="P17" s="11"/>
      <c r="Q17" s="4">
        <v>8</v>
      </c>
      <c r="R17" s="7">
        <v>7.53</v>
      </c>
      <c r="S17" s="39">
        <v>326.3</v>
      </c>
      <c r="T17" s="4">
        <v>379</v>
      </c>
      <c r="U17" s="45">
        <v>1732.9</v>
      </c>
      <c r="V17" s="47" t="s">
        <v>329</v>
      </c>
      <c r="W17" s="9"/>
      <c r="X17" s="3" t="s">
        <v>602</v>
      </c>
      <c r="Y17" s="4">
        <v>59.3</v>
      </c>
    </row>
    <row r="18" spans="1:27" x14ac:dyDescent="0.25">
      <c r="A18" s="2">
        <v>42966</v>
      </c>
      <c r="B18" s="10">
        <v>1315</v>
      </c>
      <c r="C18" t="s">
        <v>622</v>
      </c>
      <c r="D18" s="1">
        <v>1710</v>
      </c>
      <c r="E18" s="1">
        <v>1750</v>
      </c>
      <c r="F18" s="46" t="s">
        <v>24</v>
      </c>
      <c r="G18" s="4">
        <v>77.8</v>
      </c>
      <c r="H18" s="4">
        <v>25.444444444444443</v>
      </c>
      <c r="I18" s="1"/>
      <c r="J18" s="1"/>
      <c r="K18" s="4">
        <v>95.9</v>
      </c>
      <c r="L18" s="4">
        <v>35.5</v>
      </c>
      <c r="M18" s="1"/>
      <c r="N18" s="1"/>
      <c r="O18" s="1"/>
      <c r="P18" s="1"/>
      <c r="Q18" s="4">
        <v>7.7</v>
      </c>
      <c r="R18" s="7">
        <v>7.57</v>
      </c>
      <c r="S18" s="231">
        <v>401.7</v>
      </c>
      <c r="T18" s="4">
        <v>160</v>
      </c>
      <c r="U18" s="4">
        <v>193.5</v>
      </c>
      <c r="V18" s="1" t="s">
        <v>329</v>
      </c>
      <c r="X18" t="s">
        <v>630</v>
      </c>
      <c r="Y18" s="4">
        <v>59.3</v>
      </c>
    </row>
    <row r="19" spans="1:27" x14ac:dyDescent="0.25">
      <c r="A19" s="2">
        <v>42974</v>
      </c>
      <c r="B19" s="10">
        <v>1440</v>
      </c>
      <c r="C19" t="s">
        <v>674</v>
      </c>
      <c r="D19" s="1">
        <v>1740</v>
      </c>
      <c r="E19" s="1">
        <v>1715</v>
      </c>
      <c r="F19" s="46" t="s">
        <v>24</v>
      </c>
      <c r="G19" s="4">
        <v>82.4</v>
      </c>
      <c r="H19" s="4">
        <v>28.000000000000004</v>
      </c>
      <c r="I19" s="1"/>
      <c r="J19" s="1"/>
      <c r="K19" s="4">
        <v>99</v>
      </c>
      <c r="L19" s="4">
        <v>37.222222222222221</v>
      </c>
      <c r="M19" s="1"/>
      <c r="N19" s="1"/>
      <c r="O19" s="1"/>
      <c r="P19" s="1"/>
      <c r="Q19" s="4">
        <v>7.6</v>
      </c>
      <c r="R19" s="7">
        <v>7.42</v>
      </c>
      <c r="S19" s="231">
        <v>339.3</v>
      </c>
      <c r="T19" s="4">
        <v>262</v>
      </c>
      <c r="U19" s="45">
        <v>501.2</v>
      </c>
      <c r="V19" s="1" t="s">
        <v>681</v>
      </c>
      <c r="X19" t="s">
        <v>683</v>
      </c>
      <c r="Y19" s="4">
        <v>59.3</v>
      </c>
    </row>
    <row r="20" spans="1:27" x14ac:dyDescent="0.25">
      <c r="A20" s="2">
        <v>42981</v>
      </c>
      <c r="B20" s="10">
        <v>1212</v>
      </c>
      <c r="C20" s="46" t="s">
        <v>732</v>
      </c>
      <c r="D20" s="1">
        <v>1620</v>
      </c>
      <c r="E20" s="1">
        <v>1615</v>
      </c>
      <c r="F20" s="2" t="s">
        <v>24</v>
      </c>
      <c r="G20" s="4">
        <v>78</v>
      </c>
      <c r="H20" s="4">
        <f t="shared" ref="H20:H22" si="0">CONVERT(G20,"F","C")</f>
        <v>25.555555555555554</v>
      </c>
      <c r="I20" s="11"/>
      <c r="J20" s="11"/>
      <c r="K20" s="1">
        <v>96.3</v>
      </c>
      <c r="L20" s="4">
        <f t="shared" ref="L20:L22" si="1">CONVERT(K20,"F","C")</f>
        <v>35.722222222222221</v>
      </c>
      <c r="M20" s="11"/>
      <c r="N20" s="11"/>
      <c r="O20" s="11"/>
      <c r="P20" s="11"/>
      <c r="Q20" s="4">
        <v>8.6999999999999993</v>
      </c>
      <c r="R20" s="7">
        <v>7.55</v>
      </c>
      <c r="S20" s="231">
        <v>397.8</v>
      </c>
      <c r="T20" s="1">
        <v>116</v>
      </c>
      <c r="U20" s="50">
        <v>143.9</v>
      </c>
      <c r="V20" s="1" t="s">
        <v>739</v>
      </c>
      <c r="W20" s="9"/>
      <c r="X20" s="3" t="s">
        <v>743</v>
      </c>
      <c r="Y20" s="4">
        <v>59.3</v>
      </c>
    </row>
    <row r="21" spans="1:27" s="67" customFormat="1" x14ac:dyDescent="0.25">
      <c r="A21" s="69">
        <v>42995</v>
      </c>
      <c r="B21" s="74">
        <v>1217</v>
      </c>
      <c r="C21" s="67" t="s">
        <v>840</v>
      </c>
      <c r="D21" s="68"/>
      <c r="E21" s="68"/>
      <c r="F21" s="76" t="s">
        <v>24</v>
      </c>
      <c r="G21" s="71">
        <v>72.2</v>
      </c>
      <c r="H21" s="71">
        <f t="shared" si="0"/>
        <v>22.333333333333336</v>
      </c>
      <c r="I21" s="68"/>
      <c r="J21" s="68"/>
      <c r="K21" s="71">
        <v>85.8</v>
      </c>
      <c r="L21" s="71">
        <f t="shared" si="1"/>
        <v>29.888888888888886</v>
      </c>
      <c r="M21" s="68"/>
      <c r="N21" s="68"/>
      <c r="O21" s="68"/>
      <c r="P21" s="68"/>
      <c r="Q21" s="71">
        <v>11</v>
      </c>
      <c r="R21" s="72">
        <v>7.36</v>
      </c>
      <c r="S21" s="231">
        <v>386.1</v>
      </c>
      <c r="T21" s="71">
        <v>64</v>
      </c>
      <c r="U21" s="71">
        <v>73.3</v>
      </c>
      <c r="V21" s="68" t="s">
        <v>854</v>
      </c>
      <c r="X21" s="70" t="s">
        <v>837</v>
      </c>
      <c r="Y21" s="71"/>
    </row>
    <row r="22" spans="1:27" s="153" customFormat="1" x14ac:dyDescent="0.25">
      <c r="A22" s="195">
        <v>43348</v>
      </c>
      <c r="B22" s="187">
        <v>1400</v>
      </c>
      <c r="C22" s="113" t="s">
        <v>1117</v>
      </c>
      <c r="D22" s="181">
        <v>1550</v>
      </c>
      <c r="E22" s="181"/>
      <c r="F22" s="212" t="s">
        <v>24</v>
      </c>
      <c r="G22" s="130">
        <v>75.7</v>
      </c>
      <c r="H22" s="130">
        <f t="shared" si="0"/>
        <v>24.277777777777779</v>
      </c>
      <c r="K22" s="179">
        <v>91.2</v>
      </c>
      <c r="L22" s="179">
        <f t="shared" si="1"/>
        <v>32.888888888888893</v>
      </c>
      <c r="Q22" s="130">
        <v>7.6</v>
      </c>
      <c r="R22" s="131">
        <v>7.29</v>
      </c>
      <c r="S22" s="233">
        <v>336.7</v>
      </c>
      <c r="T22" s="179">
        <v>594</v>
      </c>
      <c r="U22" s="87">
        <v>1046.2</v>
      </c>
      <c r="Y22" s="144" t="s">
        <v>466</v>
      </c>
      <c r="AA22" s="144" t="s">
        <v>1120</v>
      </c>
    </row>
    <row r="23" spans="1:27" x14ac:dyDescent="0.25">
      <c r="U23" s="59"/>
    </row>
    <row r="24" spans="1:27" x14ac:dyDescent="0.25">
      <c r="U24" s="59"/>
    </row>
    <row r="25" spans="1:27" x14ac:dyDescent="0.25">
      <c r="U25" s="59"/>
    </row>
    <row r="26" spans="1:27" x14ac:dyDescent="0.25">
      <c r="U26" s="59"/>
    </row>
    <row r="27" spans="1:27" x14ac:dyDescent="0.25">
      <c r="U27" s="59"/>
    </row>
    <row r="28" spans="1:27" x14ac:dyDescent="0.25">
      <c r="U28" s="59"/>
    </row>
    <row r="29" spans="1:27" x14ac:dyDescent="0.25">
      <c r="U29" s="59"/>
    </row>
    <row r="30" spans="1:27" x14ac:dyDescent="0.25">
      <c r="U30" s="59"/>
    </row>
    <row r="31" spans="1:27" x14ac:dyDescent="0.25">
      <c r="U31" s="59"/>
    </row>
    <row r="32" spans="1:27" x14ac:dyDescent="0.25">
      <c r="U32" s="59"/>
    </row>
    <row r="33" spans="21:21" x14ac:dyDescent="0.25">
      <c r="U33" s="59"/>
    </row>
    <row r="34" spans="21:21" x14ac:dyDescent="0.25">
      <c r="U34" s="59"/>
    </row>
    <row r="35" spans="21:21" x14ac:dyDescent="0.25">
      <c r="U35" s="59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75E1F-4327-43E5-8AB2-83956D33EF14}">
  <sheetPr codeName="Sheet12"/>
  <dimension ref="A1:AJ50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23" sqref="A23"/>
    </sheetView>
  </sheetViews>
  <sheetFormatPr defaultRowHeight="15" x14ac:dyDescent="0.25"/>
  <cols>
    <col min="1" max="1" width="31.7109375" customWidth="1"/>
    <col min="6" max="6" width="22.28515625" customWidth="1"/>
    <col min="22" max="22" width="20" customWidth="1"/>
    <col min="23" max="23" width="12" customWidth="1"/>
    <col min="24" max="24" width="60.85546875" customWidth="1"/>
    <col min="25" max="25" width="10.5703125" customWidth="1"/>
  </cols>
  <sheetData>
    <row r="1" spans="1:36" ht="21" x14ac:dyDescent="0.35">
      <c r="A1" s="12" t="s">
        <v>811</v>
      </c>
      <c r="B1" s="12"/>
      <c r="C1" s="12"/>
      <c r="D1" s="13"/>
      <c r="E1" s="13"/>
      <c r="G1" s="13"/>
      <c r="J1" s="14" t="s">
        <v>448</v>
      </c>
      <c r="K1" s="13"/>
      <c r="L1" s="17" t="s">
        <v>545</v>
      </c>
      <c r="M1" s="13"/>
      <c r="N1" s="13"/>
      <c r="O1" s="13" t="s">
        <v>713</v>
      </c>
      <c r="P1" t="s">
        <v>802</v>
      </c>
      <c r="Q1" s="13"/>
      <c r="R1" s="13"/>
      <c r="S1" s="6" t="s">
        <v>1146</v>
      </c>
      <c r="T1" s="13"/>
      <c r="U1" s="13"/>
      <c r="V1" s="13"/>
      <c r="W1" s="13"/>
      <c r="X1" s="13"/>
      <c r="Y1" s="13"/>
    </row>
    <row r="2" spans="1:36" x14ac:dyDescent="0.25">
      <c r="A2" s="15" t="s">
        <v>195</v>
      </c>
      <c r="B2" s="16">
        <f>AVERAGE(Q9:Q18,Q1500)</f>
        <v>8.129999999999999</v>
      </c>
      <c r="C2" s="13"/>
      <c r="D2" s="13"/>
      <c r="E2" s="13"/>
      <c r="F2" s="17" t="s">
        <v>123</v>
      </c>
      <c r="G2" s="18">
        <v>235</v>
      </c>
      <c r="H2" s="13"/>
      <c r="I2" s="25" t="s">
        <v>500</v>
      </c>
      <c r="J2" s="41"/>
      <c r="K2" s="13"/>
      <c r="L2" s="13" t="s">
        <v>542</v>
      </c>
      <c r="M2" s="13">
        <v>5.45</v>
      </c>
      <c r="N2" s="13"/>
      <c r="O2" s="13" t="s">
        <v>669</v>
      </c>
      <c r="P2" s="13"/>
      <c r="Q2" s="13"/>
      <c r="R2" s="13"/>
      <c r="S2" s="6" t="s">
        <v>1143</v>
      </c>
      <c r="T2" s="13"/>
      <c r="U2" s="13"/>
      <c r="V2" s="13"/>
      <c r="W2" s="13"/>
      <c r="X2" s="13"/>
      <c r="Y2" s="13"/>
    </row>
    <row r="3" spans="1:36" x14ac:dyDescent="0.25">
      <c r="A3" s="15" t="s">
        <v>196</v>
      </c>
      <c r="B3" s="16">
        <f>AVERAGE(R9:R18,R1500)</f>
        <v>7.6260000000000003</v>
      </c>
      <c r="C3" s="13"/>
      <c r="D3" s="13"/>
      <c r="E3" s="13"/>
      <c r="F3" s="17" t="s">
        <v>121</v>
      </c>
      <c r="G3" s="18" t="s">
        <v>447</v>
      </c>
      <c r="H3" s="13"/>
      <c r="I3" s="25" t="s">
        <v>454</v>
      </c>
      <c r="J3" s="42"/>
      <c r="K3" s="13"/>
      <c r="L3" s="13" t="s">
        <v>543</v>
      </c>
      <c r="M3" s="13">
        <v>55.7</v>
      </c>
      <c r="N3" s="13"/>
      <c r="O3" s="13"/>
      <c r="P3" s="13"/>
      <c r="Q3" s="13"/>
      <c r="R3" s="13"/>
      <c r="S3" s="6" t="s">
        <v>1144</v>
      </c>
      <c r="T3" s="13"/>
      <c r="U3" s="13"/>
      <c r="V3" s="13"/>
      <c r="W3" s="13"/>
      <c r="X3" s="13"/>
      <c r="Y3" s="13"/>
    </row>
    <row r="4" spans="1:36" x14ac:dyDescent="0.25">
      <c r="A4" s="15" t="s">
        <v>197</v>
      </c>
      <c r="B4" s="19">
        <f>AVERAGE(S9:S1500)</f>
        <v>384.12</v>
      </c>
      <c r="C4" s="13"/>
      <c r="D4" s="13"/>
      <c r="E4" s="13"/>
      <c r="F4" s="17" t="s">
        <v>120</v>
      </c>
      <c r="G4" s="18">
        <v>6</v>
      </c>
      <c r="H4" s="13"/>
      <c r="I4" s="13"/>
      <c r="J4" s="13"/>
      <c r="K4" s="13"/>
      <c r="L4" s="13" t="s">
        <v>544</v>
      </c>
      <c r="M4" s="13">
        <v>596</v>
      </c>
      <c r="N4" s="13"/>
      <c r="O4" s="13"/>
      <c r="P4" s="13"/>
      <c r="Q4" s="13"/>
      <c r="R4" s="13"/>
      <c r="S4" s="228" t="s">
        <v>1145</v>
      </c>
      <c r="T4" s="13"/>
      <c r="U4" s="13"/>
      <c r="V4" s="13"/>
      <c r="W4" s="13"/>
      <c r="X4" s="13"/>
      <c r="Y4" s="13"/>
    </row>
    <row r="5" spans="1:36" x14ac:dyDescent="0.25">
      <c r="A5" s="15" t="s">
        <v>198</v>
      </c>
      <c r="B5" s="57">
        <f>AVERAGE(U9:U1500)</f>
        <v>443.62857142857138</v>
      </c>
      <c r="C5" s="13"/>
      <c r="D5" s="13"/>
      <c r="E5" s="13"/>
      <c r="F5" s="17" t="s">
        <v>122</v>
      </c>
      <c r="G5" s="18">
        <v>500</v>
      </c>
      <c r="H5" s="13"/>
      <c r="I5" s="6" t="s">
        <v>499</v>
      </c>
      <c r="J5" s="6" t="s">
        <v>499</v>
      </c>
      <c r="K5" s="13"/>
      <c r="L5" s="13"/>
      <c r="M5" s="6" t="s">
        <v>499</v>
      </c>
      <c r="N5" s="6" t="s">
        <v>499</v>
      </c>
      <c r="O5" s="13"/>
      <c r="P5" s="13"/>
      <c r="Q5" s="13"/>
      <c r="R5" s="13"/>
      <c r="S5" s="172" t="s">
        <v>122</v>
      </c>
      <c r="T5" s="13"/>
      <c r="U5" s="13"/>
      <c r="V5" s="13"/>
      <c r="W5" s="13"/>
      <c r="X5" s="13"/>
      <c r="Y5" s="13"/>
    </row>
    <row r="6" spans="1:36" x14ac:dyDescent="0.25">
      <c r="A6" s="51" t="s">
        <v>710</v>
      </c>
      <c r="B6" s="16">
        <f>AVERAGE(T14:T1500)</f>
        <v>190.10124999999999</v>
      </c>
      <c r="C6" s="13"/>
      <c r="D6" s="6" t="s">
        <v>183</v>
      </c>
      <c r="E6" s="6" t="s">
        <v>184</v>
      </c>
      <c r="F6" s="13"/>
      <c r="G6" s="6" t="s">
        <v>40</v>
      </c>
      <c r="H6" s="6" t="s">
        <v>40</v>
      </c>
      <c r="I6" s="6" t="s">
        <v>40</v>
      </c>
      <c r="J6" s="6" t="s">
        <v>40</v>
      </c>
      <c r="K6" s="6" t="s">
        <v>30</v>
      </c>
      <c r="L6" s="6" t="s">
        <v>30</v>
      </c>
      <c r="M6" s="6" t="s">
        <v>30</v>
      </c>
      <c r="N6" s="6" t="s">
        <v>30</v>
      </c>
      <c r="O6" s="6" t="s">
        <v>187</v>
      </c>
      <c r="P6" s="6" t="s">
        <v>186</v>
      </c>
      <c r="Q6" s="6" t="s">
        <v>120</v>
      </c>
      <c r="R6" s="13"/>
      <c r="S6" s="20" t="s">
        <v>1142</v>
      </c>
      <c r="T6" s="20" t="s">
        <v>540</v>
      </c>
      <c r="U6" s="20" t="s">
        <v>123</v>
      </c>
      <c r="V6" s="13"/>
      <c r="W6" s="17" t="s">
        <v>147</v>
      </c>
      <c r="X6" s="13"/>
      <c r="Y6" s="13"/>
    </row>
    <row r="7" spans="1:36" x14ac:dyDescent="0.25">
      <c r="A7" s="54" t="s">
        <v>0</v>
      </c>
      <c r="B7" s="55" t="s">
        <v>1</v>
      </c>
      <c r="C7" s="55" t="s">
        <v>169</v>
      </c>
      <c r="D7" s="55" t="s">
        <v>185</v>
      </c>
      <c r="E7" s="55" t="s">
        <v>185</v>
      </c>
      <c r="F7" s="55" t="s">
        <v>10</v>
      </c>
      <c r="G7" s="55" t="s">
        <v>2</v>
      </c>
      <c r="H7" s="55" t="s">
        <v>3</v>
      </c>
      <c r="I7" s="55" t="s">
        <v>31</v>
      </c>
      <c r="J7" s="55" t="s">
        <v>32</v>
      </c>
      <c r="K7" s="55" t="s">
        <v>2</v>
      </c>
      <c r="L7" s="55" t="s">
        <v>3</v>
      </c>
      <c r="M7" s="55" t="s">
        <v>31</v>
      </c>
      <c r="N7" s="55" t="s">
        <v>32</v>
      </c>
      <c r="O7" s="55" t="s">
        <v>2</v>
      </c>
      <c r="P7" s="55" t="s">
        <v>2</v>
      </c>
      <c r="Q7" s="56" t="s">
        <v>124</v>
      </c>
      <c r="R7" s="56" t="s">
        <v>121</v>
      </c>
      <c r="S7" s="56" t="s">
        <v>553</v>
      </c>
      <c r="T7" s="56" t="s">
        <v>552</v>
      </c>
      <c r="U7" s="56" t="s">
        <v>173</v>
      </c>
      <c r="V7" s="55" t="s">
        <v>4</v>
      </c>
      <c r="W7" s="55" t="s">
        <v>148</v>
      </c>
      <c r="X7" s="55" t="s">
        <v>16</v>
      </c>
      <c r="Y7" s="55" t="s">
        <v>654</v>
      </c>
    </row>
    <row r="8" spans="1:36" x14ac:dyDescent="0.25">
      <c r="A8" s="21">
        <v>42804</v>
      </c>
      <c r="B8" s="22">
        <v>1436</v>
      </c>
      <c r="C8" s="21"/>
      <c r="D8" s="22"/>
      <c r="E8" s="22"/>
      <c r="F8" s="21" t="s">
        <v>320</v>
      </c>
      <c r="G8" s="23">
        <v>59</v>
      </c>
      <c r="H8" s="23">
        <v>15</v>
      </c>
      <c r="I8" s="23"/>
      <c r="J8" s="23"/>
      <c r="K8" s="23">
        <v>80</v>
      </c>
      <c r="L8" s="23">
        <v>26.666666666666664</v>
      </c>
      <c r="M8" s="23"/>
      <c r="N8" s="23"/>
      <c r="O8" s="23"/>
      <c r="P8" s="23"/>
      <c r="Q8" s="25"/>
      <c r="R8" s="25"/>
      <c r="S8" s="13"/>
      <c r="T8" s="13"/>
      <c r="U8" s="13"/>
      <c r="V8" s="25" t="s">
        <v>91</v>
      </c>
      <c r="W8" s="28">
        <v>48.856000000000002</v>
      </c>
      <c r="X8" s="27"/>
      <c r="Y8" s="4">
        <v>61.8</v>
      </c>
    </row>
    <row r="9" spans="1:36" x14ac:dyDescent="0.25">
      <c r="A9" s="21">
        <v>42918</v>
      </c>
      <c r="B9" s="25">
        <v>1421</v>
      </c>
      <c r="C9" s="35" t="s">
        <v>358</v>
      </c>
      <c r="D9" s="25">
        <v>1700</v>
      </c>
      <c r="E9" s="25">
        <v>1700</v>
      </c>
      <c r="F9" s="21" t="s">
        <v>320</v>
      </c>
      <c r="G9" s="23">
        <v>80.900000000000006</v>
      </c>
      <c r="H9" s="23">
        <v>27.166666666666668</v>
      </c>
      <c r="I9" s="23"/>
      <c r="J9" s="23"/>
      <c r="K9" s="23">
        <v>99</v>
      </c>
      <c r="L9" s="23">
        <v>37.222222222222221</v>
      </c>
      <c r="M9" s="25"/>
      <c r="N9" s="25"/>
      <c r="O9" s="25"/>
      <c r="P9" s="25"/>
      <c r="Q9" s="23">
        <v>9.1999999999999993</v>
      </c>
      <c r="R9" s="33">
        <v>8</v>
      </c>
      <c r="S9" s="22">
        <v>423.72</v>
      </c>
      <c r="T9" s="22"/>
      <c r="U9" s="23">
        <v>7.3</v>
      </c>
      <c r="V9" s="25" t="s">
        <v>43</v>
      </c>
      <c r="W9" s="28">
        <v>49.304000000000002</v>
      </c>
      <c r="X9" s="27"/>
      <c r="Y9" s="4">
        <v>61.8</v>
      </c>
      <c r="AJ9" s="5"/>
    </row>
    <row r="10" spans="1:36" x14ac:dyDescent="0.25">
      <c r="A10" s="21">
        <v>42936</v>
      </c>
      <c r="B10" s="25">
        <v>1144</v>
      </c>
      <c r="C10" s="35" t="s">
        <v>410</v>
      </c>
      <c r="D10" s="22">
        <v>1507</v>
      </c>
      <c r="E10" s="25">
        <v>1507</v>
      </c>
      <c r="F10" s="21" t="s">
        <v>320</v>
      </c>
      <c r="G10" s="23">
        <v>80.599999999999994</v>
      </c>
      <c r="H10" s="23">
        <v>26.999999999999996</v>
      </c>
      <c r="I10" s="23"/>
      <c r="J10" s="23"/>
      <c r="K10" s="23">
        <v>88.8</v>
      </c>
      <c r="L10" s="23">
        <v>31.555555555555554</v>
      </c>
      <c r="M10" s="25"/>
      <c r="N10" s="25"/>
      <c r="O10" s="25"/>
      <c r="P10" s="25"/>
      <c r="Q10" s="23">
        <v>8.8000000000000007</v>
      </c>
      <c r="R10" s="33">
        <v>7.81</v>
      </c>
      <c r="S10" s="22">
        <v>384.12</v>
      </c>
      <c r="T10" s="22"/>
      <c r="U10" s="36">
        <v>547.5</v>
      </c>
      <c r="V10" s="25" t="s">
        <v>11</v>
      </c>
      <c r="W10" s="28"/>
      <c r="X10" s="27" t="s">
        <v>17</v>
      </c>
      <c r="Y10" s="4">
        <v>61.8</v>
      </c>
    </row>
    <row r="11" spans="1:36" x14ac:dyDescent="0.25">
      <c r="A11" s="21">
        <v>42939</v>
      </c>
      <c r="B11" s="25">
        <v>1412</v>
      </c>
      <c r="C11" s="13" t="s">
        <v>439</v>
      </c>
      <c r="D11" s="22">
        <v>1748</v>
      </c>
      <c r="E11" s="25">
        <v>1730</v>
      </c>
      <c r="F11" s="21" t="s">
        <v>320</v>
      </c>
      <c r="G11" s="25">
        <v>84.4</v>
      </c>
      <c r="H11" s="23">
        <v>29.111111111111114</v>
      </c>
      <c r="I11" s="25"/>
      <c r="J11" s="25"/>
      <c r="K11" s="25">
        <v>98.4</v>
      </c>
      <c r="L11" s="23">
        <v>36.888888888888893</v>
      </c>
      <c r="M11" s="25"/>
      <c r="N11" s="25"/>
      <c r="O11" s="25"/>
      <c r="P11" s="25"/>
      <c r="Q11" s="23">
        <v>8.9</v>
      </c>
      <c r="R11" s="25">
        <v>7.76</v>
      </c>
      <c r="S11" s="22">
        <v>386.76</v>
      </c>
      <c r="T11" s="22"/>
      <c r="U11" s="36">
        <v>344.8</v>
      </c>
      <c r="V11" s="25" t="s">
        <v>20</v>
      </c>
      <c r="W11" s="28"/>
      <c r="X11" s="25"/>
      <c r="Y11" s="4">
        <v>61.8</v>
      </c>
    </row>
    <row r="12" spans="1:36" x14ac:dyDescent="0.25">
      <c r="A12" s="2">
        <v>42947</v>
      </c>
      <c r="B12" s="10">
        <v>1041</v>
      </c>
      <c r="C12" t="s">
        <v>483</v>
      </c>
      <c r="D12" s="1">
        <v>1605</v>
      </c>
      <c r="E12" s="1"/>
      <c r="F12" s="2" t="s">
        <v>320</v>
      </c>
      <c r="G12" s="4">
        <v>78.8</v>
      </c>
      <c r="H12" s="4">
        <v>25.999999999999996</v>
      </c>
      <c r="I12" s="11"/>
      <c r="J12" s="11"/>
      <c r="K12" s="1">
        <v>87</v>
      </c>
      <c r="L12" s="4">
        <v>30.555555555555554</v>
      </c>
      <c r="M12" s="11"/>
      <c r="N12" s="11"/>
      <c r="O12" s="11"/>
      <c r="P12" s="11"/>
      <c r="Q12" s="4">
        <v>9.1999999999999993</v>
      </c>
      <c r="R12" s="7">
        <v>7.46</v>
      </c>
      <c r="S12" s="231">
        <v>341.88</v>
      </c>
      <c r="T12" s="1"/>
      <c r="U12" s="45">
        <v>1732.9</v>
      </c>
      <c r="V12" s="1" t="s">
        <v>493</v>
      </c>
      <c r="W12" s="9"/>
      <c r="X12" s="3"/>
      <c r="Y12" s="4">
        <v>61.8</v>
      </c>
    </row>
    <row r="13" spans="1:36" x14ac:dyDescent="0.25">
      <c r="A13" s="2">
        <v>42953</v>
      </c>
      <c r="B13" s="10">
        <v>1122</v>
      </c>
      <c r="C13" t="s">
        <v>528</v>
      </c>
      <c r="D13" s="1">
        <v>1456</v>
      </c>
      <c r="E13" s="1">
        <v>1650</v>
      </c>
      <c r="F13" s="2" t="s">
        <v>320</v>
      </c>
      <c r="G13" s="1">
        <v>77.099999999999994</v>
      </c>
      <c r="H13" s="4">
        <v>25.05555555555555</v>
      </c>
      <c r="I13" s="11"/>
      <c r="J13" s="11"/>
      <c r="K13" s="4">
        <v>85.4</v>
      </c>
      <c r="L13" s="4">
        <v>29.666666666666668</v>
      </c>
      <c r="M13" s="11"/>
      <c r="N13" s="11"/>
      <c r="O13" s="11"/>
      <c r="P13" s="11"/>
      <c r="Q13" s="4">
        <v>8.5</v>
      </c>
      <c r="R13" s="7">
        <v>7.49</v>
      </c>
      <c r="S13" s="231">
        <v>306.24</v>
      </c>
      <c r="T13" s="1"/>
      <c r="U13" s="49">
        <v>344.1</v>
      </c>
      <c r="V13" s="1" t="s">
        <v>229</v>
      </c>
      <c r="W13" s="9"/>
      <c r="X13" s="3"/>
      <c r="Y13" s="4">
        <v>61.8</v>
      </c>
    </row>
    <row r="14" spans="1:36" x14ac:dyDescent="0.25">
      <c r="A14" s="2">
        <v>42960</v>
      </c>
      <c r="B14" s="10">
        <v>1424</v>
      </c>
      <c r="C14" t="s">
        <v>569</v>
      </c>
      <c r="D14" s="1">
        <v>1845</v>
      </c>
      <c r="E14" s="1">
        <v>1815</v>
      </c>
      <c r="F14" s="46" t="s">
        <v>320</v>
      </c>
      <c r="G14" s="1">
        <v>79.8</v>
      </c>
      <c r="H14" s="4">
        <v>26.555555555555554</v>
      </c>
      <c r="I14" s="11"/>
      <c r="J14" s="11"/>
      <c r="K14" s="4">
        <v>88.5</v>
      </c>
      <c r="L14" s="4">
        <v>31.388888888888889</v>
      </c>
      <c r="M14" s="11"/>
      <c r="N14" s="11"/>
      <c r="O14" s="11"/>
      <c r="P14" s="11"/>
      <c r="Q14" s="4">
        <v>7.4</v>
      </c>
      <c r="R14" s="7">
        <v>7.57</v>
      </c>
      <c r="S14" s="39">
        <v>324.72000000000003</v>
      </c>
      <c r="T14" s="4">
        <v>293</v>
      </c>
      <c r="U14" s="45">
        <v>1553.1</v>
      </c>
      <c r="V14" s="47" t="s">
        <v>329</v>
      </c>
      <c r="W14" s="9"/>
      <c r="X14" s="3" t="s">
        <v>581</v>
      </c>
      <c r="Y14" s="4">
        <v>61.8</v>
      </c>
    </row>
    <row r="15" spans="1:36" x14ac:dyDescent="0.25">
      <c r="A15" s="2">
        <v>42966</v>
      </c>
      <c r="B15" s="10">
        <v>1340</v>
      </c>
      <c r="C15" t="s">
        <v>623</v>
      </c>
      <c r="D15" s="1">
        <v>1710</v>
      </c>
      <c r="E15" s="1">
        <v>1750</v>
      </c>
      <c r="F15" s="46" t="s">
        <v>320</v>
      </c>
      <c r="G15" s="4">
        <v>79.7</v>
      </c>
      <c r="H15" s="4">
        <v>26.5</v>
      </c>
      <c r="I15" s="1"/>
      <c r="J15" s="1"/>
      <c r="K15" s="4">
        <v>97.1</v>
      </c>
      <c r="L15" s="4">
        <v>36.166666666666664</v>
      </c>
      <c r="M15" s="1"/>
      <c r="N15" s="1"/>
      <c r="O15" s="1"/>
      <c r="P15" s="1"/>
      <c r="Q15" s="4">
        <v>8</v>
      </c>
      <c r="R15" s="7">
        <v>7.63</v>
      </c>
      <c r="S15" s="231">
        <v>405.24</v>
      </c>
      <c r="T15" s="4">
        <v>171</v>
      </c>
      <c r="U15" s="4">
        <v>120.1</v>
      </c>
      <c r="V15" s="1" t="s">
        <v>329</v>
      </c>
      <c r="X15" t="s">
        <v>631</v>
      </c>
      <c r="Y15" s="4">
        <v>61.8</v>
      </c>
    </row>
    <row r="16" spans="1:36" x14ac:dyDescent="0.25">
      <c r="A16" s="2">
        <v>42974</v>
      </c>
      <c r="B16" s="10">
        <v>1501</v>
      </c>
      <c r="C16" t="s">
        <v>675</v>
      </c>
      <c r="D16" s="1">
        <v>1740</v>
      </c>
      <c r="E16" s="1">
        <v>1715</v>
      </c>
      <c r="F16" s="46" t="s">
        <v>320</v>
      </c>
      <c r="G16" s="4">
        <v>82.4</v>
      </c>
      <c r="H16" s="4">
        <v>28.000000000000004</v>
      </c>
      <c r="I16" s="1"/>
      <c r="J16" s="1"/>
      <c r="K16" s="4">
        <v>98.1</v>
      </c>
      <c r="L16" s="4">
        <v>36.722222222222221</v>
      </c>
      <c r="M16" s="1"/>
      <c r="N16" s="1"/>
      <c r="O16" s="1"/>
      <c r="P16" s="1"/>
      <c r="Q16" s="45">
        <v>6</v>
      </c>
      <c r="R16" s="7">
        <v>7.4</v>
      </c>
      <c r="S16" s="231">
        <v>460.68</v>
      </c>
      <c r="T16" s="4">
        <v>262</v>
      </c>
      <c r="U16" s="45">
        <v>328.2</v>
      </c>
      <c r="V16" s="1" t="s">
        <v>681</v>
      </c>
      <c r="X16" t="s">
        <v>684</v>
      </c>
      <c r="Y16" s="4">
        <v>61.8</v>
      </c>
    </row>
    <row r="17" spans="1:27" x14ac:dyDescent="0.25">
      <c r="A17" s="2">
        <v>42981</v>
      </c>
      <c r="B17" s="10">
        <v>1243</v>
      </c>
      <c r="C17" s="46" t="s">
        <v>733</v>
      </c>
      <c r="D17" s="1">
        <v>1620</v>
      </c>
      <c r="E17" s="1">
        <v>1615</v>
      </c>
      <c r="F17" s="2" t="s">
        <v>320</v>
      </c>
      <c r="G17" s="1">
        <v>81</v>
      </c>
      <c r="H17" s="4">
        <f t="shared" ref="H17:H18" si="0">CONVERT(G17,"F","C")</f>
        <v>27.222222222222221</v>
      </c>
      <c r="I17" s="11"/>
      <c r="J17" s="11"/>
      <c r="K17" s="4">
        <v>96.6</v>
      </c>
      <c r="L17" s="4">
        <f t="shared" ref="L17:L18" si="1">CONVERT(K17,"F","C")</f>
        <v>35.888888888888886</v>
      </c>
      <c r="M17" s="11"/>
      <c r="N17" s="11"/>
      <c r="O17" s="11"/>
      <c r="P17" s="11"/>
      <c r="Q17" s="4">
        <v>7.1</v>
      </c>
      <c r="R17" s="7">
        <v>7.6</v>
      </c>
      <c r="S17" s="231">
        <v>422.40000000000003</v>
      </c>
      <c r="T17" s="1">
        <v>130</v>
      </c>
      <c r="U17" s="50">
        <v>50.4</v>
      </c>
      <c r="V17" s="1" t="s">
        <v>739</v>
      </c>
      <c r="W17" s="9"/>
      <c r="X17" s="3" t="s">
        <v>743</v>
      </c>
      <c r="Y17" s="4">
        <v>61.8</v>
      </c>
    </row>
    <row r="18" spans="1:27" s="67" customFormat="1" x14ac:dyDescent="0.25">
      <c r="A18" s="69">
        <v>42995</v>
      </c>
      <c r="B18" s="74">
        <v>1248</v>
      </c>
      <c r="C18" s="67" t="s">
        <v>848</v>
      </c>
      <c r="D18" s="68">
        <v>1530</v>
      </c>
      <c r="E18" s="68"/>
      <c r="F18" s="76" t="s">
        <v>320</v>
      </c>
      <c r="G18" s="71">
        <v>73.400000000000006</v>
      </c>
      <c r="H18" s="71">
        <f t="shared" si="0"/>
        <v>23.000000000000004</v>
      </c>
      <c r="I18" s="68"/>
      <c r="J18" s="68"/>
      <c r="K18" s="71">
        <v>87</v>
      </c>
      <c r="L18" s="71">
        <f t="shared" si="1"/>
        <v>30.555555555555554</v>
      </c>
      <c r="M18" s="68"/>
      <c r="N18" s="68"/>
      <c r="O18" s="68"/>
      <c r="P18" s="68"/>
      <c r="Q18" s="71">
        <v>8.1999999999999993</v>
      </c>
      <c r="R18" s="72">
        <v>7.54</v>
      </c>
      <c r="S18" s="231">
        <v>389.40000000000003</v>
      </c>
      <c r="T18" s="71">
        <v>74.3</v>
      </c>
      <c r="U18" s="71">
        <v>52</v>
      </c>
      <c r="V18" s="68" t="s">
        <v>854</v>
      </c>
      <c r="X18" s="70" t="s">
        <v>744</v>
      </c>
      <c r="Y18" s="71"/>
    </row>
    <row r="19" spans="1:27" x14ac:dyDescent="0.25">
      <c r="A19" s="69">
        <v>42995</v>
      </c>
      <c r="B19" s="74">
        <v>1248</v>
      </c>
      <c r="C19" t="s">
        <v>840</v>
      </c>
      <c r="D19" s="68">
        <v>1530</v>
      </c>
      <c r="F19" s="76" t="s">
        <v>320</v>
      </c>
      <c r="S19" s="121"/>
      <c r="U19" s="77">
        <v>91</v>
      </c>
      <c r="X19" s="70" t="s">
        <v>857</v>
      </c>
    </row>
    <row r="20" spans="1:27" s="145" customFormat="1" x14ac:dyDescent="0.25">
      <c r="A20" s="149">
        <v>43015</v>
      </c>
      <c r="B20" s="148">
        <v>1522</v>
      </c>
      <c r="C20" s="145" t="s">
        <v>902</v>
      </c>
      <c r="D20" s="148">
        <v>1625</v>
      </c>
      <c r="E20" s="148">
        <v>1615</v>
      </c>
      <c r="F20" s="145" t="s">
        <v>320</v>
      </c>
      <c r="G20" s="146">
        <v>69.3</v>
      </c>
      <c r="H20" s="146">
        <f t="shared" ref="H20:H22" si="2">CONVERT(G20,"F","C")</f>
        <v>20.722222222222221</v>
      </c>
      <c r="I20" s="148"/>
      <c r="J20" s="148"/>
      <c r="K20" s="146">
        <v>90</v>
      </c>
      <c r="L20" s="146">
        <f t="shared" ref="L20:L22" si="3">CONVERT(K20,"F","C")</f>
        <v>32.222222222222221</v>
      </c>
      <c r="M20" s="148"/>
      <c r="N20" s="148"/>
      <c r="O20" s="148"/>
      <c r="P20" s="148"/>
      <c r="Q20" s="146">
        <v>10.6</v>
      </c>
      <c r="R20" s="147">
        <v>7.69</v>
      </c>
      <c r="S20" s="232">
        <v>394.68</v>
      </c>
      <c r="T20" s="146">
        <v>7.51</v>
      </c>
      <c r="U20" s="146">
        <v>12.2</v>
      </c>
      <c r="V20" s="148" t="s">
        <v>445</v>
      </c>
      <c r="X20" s="113" t="s">
        <v>907</v>
      </c>
    </row>
    <row r="21" spans="1:27" s="153" customFormat="1" x14ac:dyDescent="0.25">
      <c r="A21" s="195">
        <v>43348</v>
      </c>
      <c r="B21" s="187">
        <v>1421</v>
      </c>
      <c r="C21" s="113" t="s">
        <v>1118</v>
      </c>
      <c r="D21" s="181">
        <v>1550</v>
      </c>
      <c r="E21" s="181">
        <v>1558</v>
      </c>
      <c r="F21" s="212" t="s">
        <v>320</v>
      </c>
      <c r="G21" s="130">
        <v>77</v>
      </c>
      <c r="H21" s="130">
        <f t="shared" si="2"/>
        <v>25</v>
      </c>
      <c r="K21" s="179">
        <v>89.6</v>
      </c>
      <c r="L21" s="179">
        <f t="shared" si="3"/>
        <v>31.999999999999996</v>
      </c>
      <c r="Q21" s="130">
        <v>6.8</v>
      </c>
      <c r="R21" s="131">
        <v>7.42</v>
      </c>
      <c r="S21" s="233">
        <v>366.96000000000004</v>
      </c>
      <c r="T21" s="179">
        <v>416</v>
      </c>
      <c r="U21" s="87">
        <v>648.79999999999995</v>
      </c>
      <c r="Y21" s="144" t="s">
        <v>466</v>
      </c>
      <c r="AA21" s="144" t="s">
        <v>1120</v>
      </c>
    </row>
    <row r="22" spans="1:27" s="153" customFormat="1" x14ac:dyDescent="0.25">
      <c r="A22" s="195">
        <v>43353</v>
      </c>
      <c r="B22" s="187">
        <v>1705</v>
      </c>
      <c r="C22" s="113" t="s">
        <v>1134</v>
      </c>
      <c r="D22" s="181">
        <v>1825</v>
      </c>
      <c r="E22" s="181">
        <v>2030</v>
      </c>
      <c r="F22" s="212" t="s">
        <v>320</v>
      </c>
      <c r="G22" s="130">
        <v>79.8</v>
      </c>
      <c r="H22" s="130">
        <f t="shared" si="2"/>
        <v>26.555555555555554</v>
      </c>
      <c r="K22" s="179">
        <v>98.9</v>
      </c>
      <c r="L22" s="179">
        <f t="shared" si="3"/>
        <v>37.166666666666671</v>
      </c>
      <c r="Q22" s="130">
        <v>9.1999999999999993</v>
      </c>
      <c r="R22" s="131">
        <v>7.34</v>
      </c>
      <c r="S22" s="233">
        <v>386.76</v>
      </c>
      <c r="T22" s="179">
        <v>167</v>
      </c>
      <c r="U22" s="87">
        <v>378.4</v>
      </c>
      <c r="Y22" s="144" t="s">
        <v>340</v>
      </c>
      <c r="AA22" s="144" t="s">
        <v>1138</v>
      </c>
    </row>
    <row r="23" spans="1:27" x14ac:dyDescent="0.25">
      <c r="U23" s="77"/>
    </row>
    <row r="24" spans="1:27" x14ac:dyDescent="0.25">
      <c r="U24" s="77"/>
    </row>
    <row r="25" spans="1:27" x14ac:dyDescent="0.25">
      <c r="U25" s="77"/>
    </row>
    <row r="26" spans="1:27" x14ac:dyDescent="0.25">
      <c r="U26" s="77"/>
    </row>
    <row r="27" spans="1:27" x14ac:dyDescent="0.25">
      <c r="U27" s="77"/>
    </row>
    <row r="28" spans="1:27" x14ac:dyDescent="0.25">
      <c r="U28" s="77"/>
    </row>
    <row r="29" spans="1:27" x14ac:dyDescent="0.25">
      <c r="U29" s="71"/>
    </row>
    <row r="30" spans="1:27" x14ac:dyDescent="0.25">
      <c r="U30" s="71"/>
    </row>
    <row r="31" spans="1:27" x14ac:dyDescent="0.25">
      <c r="U31" s="71"/>
    </row>
    <row r="32" spans="1:27" x14ac:dyDescent="0.25">
      <c r="U32" s="71"/>
    </row>
    <row r="33" spans="21:21" x14ac:dyDescent="0.25">
      <c r="U33" s="71"/>
    </row>
    <row r="34" spans="21:21" x14ac:dyDescent="0.25">
      <c r="U34" s="71"/>
    </row>
    <row r="35" spans="21:21" x14ac:dyDescent="0.25">
      <c r="U35" s="71"/>
    </row>
    <row r="36" spans="21:21" x14ac:dyDescent="0.25">
      <c r="U36" s="71"/>
    </row>
    <row r="37" spans="21:21" x14ac:dyDescent="0.25">
      <c r="U37" s="71"/>
    </row>
    <row r="38" spans="21:21" x14ac:dyDescent="0.25">
      <c r="U38" s="71"/>
    </row>
    <row r="39" spans="21:21" x14ac:dyDescent="0.25">
      <c r="U39" s="71"/>
    </row>
    <row r="40" spans="21:21" x14ac:dyDescent="0.25">
      <c r="U40" s="71"/>
    </row>
    <row r="41" spans="21:21" x14ac:dyDescent="0.25">
      <c r="U41" s="71"/>
    </row>
    <row r="42" spans="21:21" x14ac:dyDescent="0.25">
      <c r="U42" s="71"/>
    </row>
    <row r="43" spans="21:21" x14ac:dyDescent="0.25">
      <c r="U43" s="71"/>
    </row>
    <row r="44" spans="21:21" x14ac:dyDescent="0.25">
      <c r="U44" s="71"/>
    </row>
    <row r="45" spans="21:21" x14ac:dyDescent="0.25">
      <c r="U45" s="71"/>
    </row>
    <row r="46" spans="21:21" x14ac:dyDescent="0.25">
      <c r="U46" s="71"/>
    </row>
    <row r="47" spans="21:21" x14ac:dyDescent="0.25">
      <c r="U47" s="71"/>
    </row>
    <row r="48" spans="21:21" x14ac:dyDescent="0.25">
      <c r="U48" s="71"/>
    </row>
    <row r="49" spans="21:21" x14ac:dyDescent="0.25">
      <c r="U49" s="68"/>
    </row>
    <row r="50" spans="21:21" x14ac:dyDescent="0.25">
      <c r="U50" s="68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CE1D8-9482-4357-9019-DA45C06352CB}">
  <sheetPr codeName="Sheet13"/>
  <dimension ref="A1:AA33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25" sqref="A25"/>
    </sheetView>
  </sheetViews>
  <sheetFormatPr defaultRowHeight="15" x14ac:dyDescent="0.25"/>
  <cols>
    <col min="1" max="1" width="28.5703125" customWidth="1"/>
    <col min="6" max="6" width="16" customWidth="1"/>
    <col min="22" max="22" width="20" customWidth="1"/>
    <col min="24" max="24" width="51.140625" customWidth="1"/>
  </cols>
  <sheetData>
    <row r="1" spans="1:25" ht="21" x14ac:dyDescent="0.35">
      <c r="A1" s="12" t="s">
        <v>810</v>
      </c>
      <c r="B1" s="12"/>
      <c r="C1" s="12"/>
      <c r="D1" s="13"/>
      <c r="E1" s="13"/>
      <c r="G1" s="13"/>
      <c r="J1" s="14" t="s">
        <v>448</v>
      </c>
      <c r="K1" s="13"/>
      <c r="L1" s="17" t="s">
        <v>545</v>
      </c>
      <c r="M1" s="13"/>
      <c r="N1" s="13"/>
      <c r="O1" s="13" t="s">
        <v>713</v>
      </c>
      <c r="P1" t="s">
        <v>803</v>
      </c>
      <c r="Q1" s="13"/>
      <c r="R1" s="13"/>
      <c r="S1" s="6" t="s">
        <v>1146</v>
      </c>
      <c r="T1" s="13"/>
      <c r="U1" s="13"/>
      <c r="V1" s="13"/>
      <c r="W1" s="13"/>
      <c r="X1" s="13"/>
      <c r="Y1" s="13"/>
    </row>
    <row r="2" spans="1:25" x14ac:dyDescent="0.25">
      <c r="A2" s="15" t="s">
        <v>195</v>
      </c>
      <c r="B2" s="16">
        <f>AVERAGE(Q8:Q1500)</f>
        <v>8.4235294117647044</v>
      </c>
      <c r="C2" s="13"/>
      <c r="D2" s="13"/>
      <c r="E2" s="13"/>
      <c r="F2" s="17" t="s">
        <v>123</v>
      </c>
      <c r="G2" s="18">
        <v>235</v>
      </c>
      <c r="H2" s="13"/>
      <c r="I2" s="25" t="s">
        <v>500</v>
      </c>
      <c r="J2" s="41"/>
      <c r="K2" s="13"/>
      <c r="L2" s="13" t="s">
        <v>542</v>
      </c>
      <c r="M2" s="13">
        <v>5.45</v>
      </c>
      <c r="N2" s="13"/>
      <c r="O2" s="13" t="s">
        <v>669</v>
      </c>
      <c r="P2" s="13"/>
      <c r="Q2" s="13"/>
      <c r="R2" s="13"/>
      <c r="S2" s="6" t="s">
        <v>1143</v>
      </c>
      <c r="T2" s="13"/>
      <c r="U2" s="13"/>
      <c r="V2" s="13"/>
      <c r="W2" s="13"/>
      <c r="X2" s="13"/>
      <c r="Y2" s="13"/>
    </row>
    <row r="3" spans="1:25" x14ac:dyDescent="0.25">
      <c r="A3" s="15" t="s">
        <v>196</v>
      </c>
      <c r="B3" s="16">
        <f>AVERAGE(R8:R1500)</f>
        <v>7.7182352941176475</v>
      </c>
      <c r="C3" s="13"/>
      <c r="D3" s="13"/>
      <c r="E3" s="13"/>
      <c r="F3" s="17" t="s">
        <v>121</v>
      </c>
      <c r="G3" s="18" t="s">
        <v>447</v>
      </c>
      <c r="H3" s="13"/>
      <c r="I3" s="25" t="s">
        <v>454</v>
      </c>
      <c r="J3" s="42"/>
      <c r="K3" s="13"/>
      <c r="L3" s="13" t="s">
        <v>543</v>
      </c>
      <c r="M3" s="13">
        <v>55.7</v>
      </c>
      <c r="N3" s="13"/>
      <c r="O3" s="13"/>
      <c r="P3" s="13"/>
      <c r="Q3" s="13"/>
      <c r="R3" s="13"/>
      <c r="S3" s="6" t="s">
        <v>1144</v>
      </c>
      <c r="T3" s="13"/>
      <c r="U3" s="13"/>
      <c r="V3" s="13"/>
      <c r="W3" s="13"/>
      <c r="X3" s="13"/>
      <c r="Y3" s="13"/>
    </row>
    <row r="4" spans="1:25" x14ac:dyDescent="0.25">
      <c r="A4" s="15" t="s">
        <v>197</v>
      </c>
      <c r="B4" s="19">
        <f>AVERAGE(S8:S1500)</f>
        <v>354.55999999999995</v>
      </c>
      <c r="C4" s="13"/>
      <c r="D4" s="13"/>
      <c r="E4" s="13"/>
      <c r="F4" s="17" t="s">
        <v>120</v>
      </c>
      <c r="G4" s="18">
        <v>6</v>
      </c>
      <c r="H4" s="13"/>
      <c r="I4" s="13"/>
      <c r="J4" s="13"/>
      <c r="K4" s="13"/>
      <c r="L4" s="13" t="s">
        <v>544</v>
      </c>
      <c r="M4" s="13">
        <v>596</v>
      </c>
      <c r="N4" s="13"/>
      <c r="O4" s="13"/>
      <c r="P4" s="13"/>
      <c r="Q4" s="13"/>
      <c r="R4" s="13"/>
      <c r="S4" s="228" t="s">
        <v>1145</v>
      </c>
      <c r="T4" s="13"/>
      <c r="U4" s="13"/>
      <c r="V4" s="13"/>
      <c r="W4" s="13"/>
      <c r="X4" s="13"/>
      <c r="Y4" s="13"/>
    </row>
    <row r="5" spans="1:25" x14ac:dyDescent="0.25">
      <c r="A5" s="15" t="s">
        <v>198</v>
      </c>
      <c r="B5" s="57">
        <f>AVERAGE(U8:U1500)</f>
        <v>519.58509803921527</v>
      </c>
      <c r="C5" s="13"/>
      <c r="D5" s="13"/>
      <c r="E5" s="13"/>
      <c r="F5" s="17" t="s">
        <v>122</v>
      </c>
      <c r="G5" s="18">
        <v>500</v>
      </c>
      <c r="H5" s="13"/>
      <c r="I5" s="6" t="s">
        <v>499</v>
      </c>
      <c r="J5" s="6" t="s">
        <v>499</v>
      </c>
      <c r="K5" s="13"/>
      <c r="L5" s="13"/>
      <c r="M5" s="6" t="s">
        <v>499</v>
      </c>
      <c r="N5" s="6" t="s">
        <v>499</v>
      </c>
      <c r="O5" s="13"/>
      <c r="P5" s="13"/>
      <c r="Q5" s="13"/>
      <c r="R5" s="13"/>
      <c r="S5" s="172" t="s">
        <v>122</v>
      </c>
      <c r="T5" s="13"/>
      <c r="U5" s="13"/>
      <c r="V5" s="13"/>
      <c r="W5" s="13"/>
      <c r="X5" s="13"/>
      <c r="Y5" s="13"/>
    </row>
    <row r="6" spans="1:25" x14ac:dyDescent="0.25">
      <c r="A6" s="51" t="s">
        <v>710</v>
      </c>
      <c r="B6" s="16">
        <f>AVERAGE(T17:T1500)</f>
        <v>156.42583333333337</v>
      </c>
      <c r="C6" s="13"/>
      <c r="D6" s="6" t="s">
        <v>183</v>
      </c>
      <c r="E6" s="6" t="s">
        <v>184</v>
      </c>
      <c r="F6" s="13"/>
      <c r="G6" s="6" t="s">
        <v>40</v>
      </c>
      <c r="H6" s="6" t="s">
        <v>40</v>
      </c>
      <c r="I6" s="6" t="s">
        <v>40</v>
      </c>
      <c r="J6" s="6" t="s">
        <v>40</v>
      </c>
      <c r="K6" s="6" t="s">
        <v>30</v>
      </c>
      <c r="L6" s="6" t="s">
        <v>30</v>
      </c>
      <c r="M6" s="6" t="s">
        <v>30</v>
      </c>
      <c r="N6" s="6" t="s">
        <v>30</v>
      </c>
      <c r="O6" s="6" t="s">
        <v>187</v>
      </c>
      <c r="P6" s="6" t="s">
        <v>186</v>
      </c>
      <c r="Q6" s="6" t="s">
        <v>120</v>
      </c>
      <c r="R6" s="13"/>
      <c r="S6" s="20" t="s">
        <v>1142</v>
      </c>
      <c r="T6" s="20" t="s">
        <v>540</v>
      </c>
      <c r="U6" s="20" t="s">
        <v>123</v>
      </c>
      <c r="V6" s="13"/>
      <c r="W6" s="17" t="s">
        <v>147</v>
      </c>
      <c r="X6" s="13"/>
      <c r="Y6" s="13"/>
    </row>
    <row r="7" spans="1:25" x14ac:dyDescent="0.25">
      <c r="A7" s="54" t="s">
        <v>0</v>
      </c>
      <c r="B7" s="55" t="s">
        <v>1</v>
      </c>
      <c r="C7" s="55" t="s">
        <v>169</v>
      </c>
      <c r="D7" s="55" t="s">
        <v>185</v>
      </c>
      <c r="E7" s="55" t="s">
        <v>185</v>
      </c>
      <c r="F7" s="55" t="s">
        <v>10</v>
      </c>
      <c r="G7" s="55" t="s">
        <v>2</v>
      </c>
      <c r="H7" s="55" t="s">
        <v>3</v>
      </c>
      <c r="I7" s="55" t="s">
        <v>31</v>
      </c>
      <c r="J7" s="55" t="s">
        <v>32</v>
      </c>
      <c r="K7" s="55" t="s">
        <v>2</v>
      </c>
      <c r="L7" s="55" t="s">
        <v>3</v>
      </c>
      <c r="M7" s="55" t="s">
        <v>31</v>
      </c>
      <c r="N7" s="55" t="s">
        <v>32</v>
      </c>
      <c r="O7" s="55" t="s">
        <v>2</v>
      </c>
      <c r="P7" s="55" t="s">
        <v>2</v>
      </c>
      <c r="Q7" s="56" t="s">
        <v>124</v>
      </c>
      <c r="R7" s="56" t="s">
        <v>121</v>
      </c>
      <c r="S7" s="56" t="s">
        <v>553</v>
      </c>
      <c r="T7" s="56" t="s">
        <v>552</v>
      </c>
      <c r="U7" s="56" t="s">
        <v>173</v>
      </c>
      <c r="V7" s="55" t="s">
        <v>4</v>
      </c>
      <c r="W7" s="55" t="s">
        <v>148</v>
      </c>
      <c r="X7" s="55" t="s">
        <v>16</v>
      </c>
      <c r="Y7" s="55" t="s">
        <v>654</v>
      </c>
    </row>
    <row r="8" spans="1:25" x14ac:dyDescent="0.25">
      <c r="A8" s="21">
        <v>42890</v>
      </c>
      <c r="B8" s="25">
        <v>1320</v>
      </c>
      <c r="C8" s="35" t="s">
        <v>242</v>
      </c>
      <c r="D8" s="25">
        <v>1500</v>
      </c>
      <c r="E8" s="25">
        <v>1458</v>
      </c>
      <c r="F8" s="21" t="s">
        <v>23</v>
      </c>
      <c r="G8" s="23">
        <v>80.400000000000006</v>
      </c>
      <c r="H8" s="23">
        <v>26.888888888888893</v>
      </c>
      <c r="I8" s="23"/>
      <c r="J8" s="23"/>
      <c r="K8" s="23">
        <v>102.6</v>
      </c>
      <c r="L8" s="23">
        <v>39.222222222222221</v>
      </c>
      <c r="M8" s="25"/>
      <c r="N8" s="25"/>
      <c r="O8" s="25"/>
      <c r="P8" s="25"/>
      <c r="Q8" s="23">
        <v>9.5</v>
      </c>
      <c r="R8" s="25">
        <v>8.1</v>
      </c>
      <c r="S8" s="22">
        <v>386.24</v>
      </c>
      <c r="T8" s="22"/>
      <c r="U8" s="23">
        <v>9.6</v>
      </c>
      <c r="V8" s="25" t="s">
        <v>51</v>
      </c>
      <c r="W8" s="28">
        <v>49.024000000000001</v>
      </c>
      <c r="X8" s="27"/>
      <c r="Y8" s="4">
        <v>62.2</v>
      </c>
    </row>
    <row r="9" spans="1:25" x14ac:dyDescent="0.25">
      <c r="A9" s="21">
        <v>42896</v>
      </c>
      <c r="B9" s="25">
        <v>1200</v>
      </c>
      <c r="C9" s="35" t="s">
        <v>259</v>
      </c>
      <c r="D9" s="25">
        <v>1650</v>
      </c>
      <c r="E9" s="25">
        <v>1700</v>
      </c>
      <c r="F9" s="21" t="s">
        <v>23</v>
      </c>
      <c r="G9" s="23">
        <v>76.099999999999994</v>
      </c>
      <c r="H9" s="23">
        <v>24.499999999999996</v>
      </c>
      <c r="I9" s="23"/>
      <c r="J9" s="23"/>
      <c r="K9" s="23">
        <v>89.7</v>
      </c>
      <c r="L9" s="23">
        <v>32.055555555555557</v>
      </c>
      <c r="M9" s="25"/>
      <c r="N9" s="25"/>
      <c r="O9" s="25"/>
      <c r="P9" s="25"/>
      <c r="Q9" s="23">
        <v>9.8000000000000007</v>
      </c>
      <c r="R9" s="25">
        <v>8.06</v>
      </c>
      <c r="S9" s="22">
        <v>405.28000000000003</v>
      </c>
      <c r="T9" s="22"/>
      <c r="U9" s="23">
        <v>8.4</v>
      </c>
      <c r="V9" s="25" t="s">
        <v>53</v>
      </c>
      <c r="W9" s="28"/>
      <c r="X9" s="27"/>
      <c r="Y9" s="4">
        <v>62.2</v>
      </c>
    </row>
    <row r="10" spans="1:25" x14ac:dyDescent="0.25">
      <c r="A10" s="21">
        <v>42908</v>
      </c>
      <c r="B10" s="25">
        <v>1440</v>
      </c>
      <c r="C10" s="35" t="s">
        <v>293</v>
      </c>
      <c r="D10" s="25">
        <v>1700</v>
      </c>
      <c r="E10" s="25">
        <v>1700</v>
      </c>
      <c r="F10" s="21" t="s">
        <v>23</v>
      </c>
      <c r="G10" s="23">
        <v>86.2</v>
      </c>
      <c r="H10" s="23">
        <v>30.111111111111111</v>
      </c>
      <c r="I10" s="23"/>
      <c r="J10" s="23"/>
      <c r="K10" s="23">
        <v>115.3</v>
      </c>
      <c r="L10" s="23">
        <v>46.277777777777779</v>
      </c>
      <c r="M10" s="25"/>
      <c r="N10" s="25"/>
      <c r="O10" s="25"/>
      <c r="P10" s="25"/>
      <c r="Q10" s="23">
        <v>9.1</v>
      </c>
      <c r="R10" s="25">
        <v>7.96</v>
      </c>
      <c r="S10" s="22">
        <v>398.48</v>
      </c>
      <c r="T10" s="22"/>
      <c r="U10" s="23">
        <v>6.3</v>
      </c>
      <c r="V10" s="25" t="s">
        <v>55</v>
      </c>
      <c r="W10" s="28">
        <v>48.545999999999999</v>
      </c>
      <c r="X10" s="27"/>
      <c r="Y10" s="4">
        <v>62.2</v>
      </c>
    </row>
    <row r="11" spans="1:25" x14ac:dyDescent="0.25">
      <c r="A11" s="21">
        <v>42918</v>
      </c>
      <c r="B11" s="25">
        <v>1433</v>
      </c>
      <c r="C11" s="35" t="s">
        <v>359</v>
      </c>
      <c r="D11" s="25">
        <v>1700</v>
      </c>
      <c r="E11" s="25">
        <v>1700</v>
      </c>
      <c r="F11" s="21" t="s">
        <v>23</v>
      </c>
      <c r="G11" s="23">
        <v>82</v>
      </c>
      <c r="H11" s="23">
        <v>27.777777777777779</v>
      </c>
      <c r="I11" s="23"/>
      <c r="J11" s="23"/>
      <c r="K11" s="23">
        <v>100.1</v>
      </c>
      <c r="L11" s="23">
        <v>37.833333333333329</v>
      </c>
      <c r="M11" s="25"/>
      <c r="N11" s="25"/>
      <c r="O11" s="25"/>
      <c r="P11" s="25"/>
      <c r="Q11" s="23">
        <v>8.1</v>
      </c>
      <c r="R11" s="33">
        <v>7.98</v>
      </c>
      <c r="S11" s="22">
        <v>394.40000000000003</v>
      </c>
      <c r="T11" s="22"/>
      <c r="U11" s="23">
        <v>7.4</v>
      </c>
      <c r="V11" s="25" t="s">
        <v>53</v>
      </c>
      <c r="W11" s="28">
        <v>38.725000000000001</v>
      </c>
      <c r="X11" s="27"/>
      <c r="Y11" s="4">
        <v>62.2</v>
      </c>
    </row>
    <row r="12" spans="1:25" x14ac:dyDescent="0.25">
      <c r="A12" s="21">
        <v>42933</v>
      </c>
      <c r="B12" s="25">
        <v>1454</v>
      </c>
      <c r="C12" s="35" t="s">
        <v>397</v>
      </c>
      <c r="D12" s="25">
        <v>1645</v>
      </c>
      <c r="E12" s="25">
        <v>1730</v>
      </c>
      <c r="F12" s="21" t="s">
        <v>23</v>
      </c>
      <c r="G12" s="23">
        <v>85.8</v>
      </c>
      <c r="H12" s="23">
        <v>29.888888888888886</v>
      </c>
      <c r="I12" s="23"/>
      <c r="J12" s="23"/>
      <c r="K12" s="23">
        <v>99.3</v>
      </c>
      <c r="L12" s="23">
        <v>37.388888888888886</v>
      </c>
      <c r="M12" s="25"/>
      <c r="N12" s="25"/>
      <c r="O12" s="25"/>
      <c r="P12" s="25"/>
      <c r="Q12" s="25">
        <v>8.9</v>
      </c>
      <c r="R12" s="33">
        <v>7.91</v>
      </c>
      <c r="S12" s="22">
        <v>356.32000000000005</v>
      </c>
      <c r="T12" s="22"/>
      <c r="U12" s="23">
        <v>6.2</v>
      </c>
      <c r="V12" s="25" t="s">
        <v>58</v>
      </c>
      <c r="W12" s="28">
        <v>20.242999999999999</v>
      </c>
      <c r="X12" s="27"/>
      <c r="Y12" s="4">
        <v>62.2</v>
      </c>
    </row>
    <row r="13" spans="1:25" x14ac:dyDescent="0.25">
      <c r="A13" s="21">
        <v>42936</v>
      </c>
      <c r="B13" s="25">
        <v>1152</v>
      </c>
      <c r="C13" s="35" t="s">
        <v>411</v>
      </c>
      <c r="D13" s="22">
        <v>1507</v>
      </c>
      <c r="E13" s="25">
        <v>1507</v>
      </c>
      <c r="F13" s="21" t="s">
        <v>23</v>
      </c>
      <c r="G13" s="23">
        <v>79.5</v>
      </c>
      <c r="H13" s="23">
        <v>26.388888888888889</v>
      </c>
      <c r="I13" s="23"/>
      <c r="J13" s="23"/>
      <c r="K13" s="23">
        <v>93.1</v>
      </c>
      <c r="L13" s="23">
        <v>33.944444444444443</v>
      </c>
      <c r="M13" s="25"/>
      <c r="N13" s="25"/>
      <c r="O13" s="25"/>
      <c r="P13" s="25"/>
      <c r="Q13" s="23">
        <v>8.9</v>
      </c>
      <c r="R13" s="33">
        <v>7.84</v>
      </c>
      <c r="S13" s="22">
        <v>280.16000000000003</v>
      </c>
      <c r="T13" s="22"/>
      <c r="U13" s="36">
        <v>2419.6</v>
      </c>
      <c r="V13" s="25" t="s">
        <v>7</v>
      </c>
      <c r="W13" s="28">
        <v>39.798000000000002</v>
      </c>
      <c r="X13" s="25"/>
      <c r="Y13" s="4">
        <v>62.2</v>
      </c>
    </row>
    <row r="14" spans="1:25" x14ac:dyDescent="0.25">
      <c r="A14" s="21">
        <v>42939</v>
      </c>
      <c r="B14" s="25">
        <v>1427</v>
      </c>
      <c r="C14" s="13" t="s">
        <v>440</v>
      </c>
      <c r="D14" s="22">
        <v>1748</v>
      </c>
      <c r="E14" s="25">
        <v>1730</v>
      </c>
      <c r="F14" s="21" t="s">
        <v>23</v>
      </c>
      <c r="G14" s="25">
        <v>84.4</v>
      </c>
      <c r="H14" s="23">
        <v>29.111111111111114</v>
      </c>
      <c r="I14" s="25"/>
      <c r="J14" s="25"/>
      <c r="K14" s="25">
        <v>95.8</v>
      </c>
      <c r="L14" s="23">
        <v>35.444444444444443</v>
      </c>
      <c r="M14" s="25"/>
      <c r="N14" s="25"/>
      <c r="O14" s="25"/>
      <c r="P14" s="25"/>
      <c r="Q14" s="23">
        <v>8.6</v>
      </c>
      <c r="R14" s="25">
        <v>7.82</v>
      </c>
      <c r="S14" s="22">
        <v>350.88000000000005</v>
      </c>
      <c r="T14" s="22"/>
      <c r="U14" s="36">
        <v>410.6</v>
      </c>
      <c r="V14" s="25" t="s">
        <v>20</v>
      </c>
      <c r="W14" s="28"/>
      <c r="X14" s="25"/>
      <c r="Y14" s="4">
        <v>62.2</v>
      </c>
    </row>
    <row r="15" spans="1:25" x14ac:dyDescent="0.25">
      <c r="A15" s="2">
        <v>42947</v>
      </c>
      <c r="B15" s="10">
        <v>1056</v>
      </c>
      <c r="C15" t="s">
        <v>484</v>
      </c>
      <c r="D15" s="1">
        <v>1605</v>
      </c>
      <c r="E15" s="1"/>
      <c r="F15" s="2" t="s">
        <v>23</v>
      </c>
      <c r="G15" s="4">
        <v>78.8</v>
      </c>
      <c r="H15" s="4">
        <v>25.999999999999996</v>
      </c>
      <c r="I15" s="11"/>
      <c r="J15" s="11"/>
      <c r="K15" s="1">
        <v>87.9</v>
      </c>
      <c r="L15" s="4">
        <v>31.055555555555557</v>
      </c>
      <c r="M15" s="11"/>
      <c r="N15" s="11"/>
      <c r="O15" s="11"/>
      <c r="P15" s="11"/>
      <c r="Q15" s="4">
        <v>8.6999999999999993</v>
      </c>
      <c r="R15" s="7">
        <v>7.61</v>
      </c>
      <c r="S15" s="231">
        <v>318.24</v>
      </c>
      <c r="T15" s="1"/>
      <c r="U15" s="45">
        <v>1203.3</v>
      </c>
      <c r="V15" s="1" t="s">
        <v>493</v>
      </c>
      <c r="W15" s="9"/>
      <c r="X15" s="3" t="s">
        <v>497</v>
      </c>
      <c r="Y15" s="4">
        <v>62.2</v>
      </c>
    </row>
    <row r="16" spans="1:25" x14ac:dyDescent="0.25">
      <c r="A16" s="2">
        <v>42953</v>
      </c>
      <c r="B16" s="10">
        <v>1148</v>
      </c>
      <c r="C16" t="s">
        <v>531</v>
      </c>
      <c r="D16" s="1">
        <v>1456</v>
      </c>
      <c r="E16" s="1">
        <v>1650</v>
      </c>
      <c r="F16" s="2" t="s">
        <v>23</v>
      </c>
      <c r="G16" s="1">
        <v>77.5</v>
      </c>
      <c r="H16" s="4">
        <v>25.277777777777779</v>
      </c>
      <c r="I16" s="11"/>
      <c r="J16" s="11"/>
      <c r="K16" s="4">
        <v>86.6</v>
      </c>
      <c r="L16" s="4">
        <v>30.333333333333329</v>
      </c>
      <c r="M16" s="11"/>
      <c r="N16" s="11"/>
      <c r="O16" s="11"/>
      <c r="P16" s="11"/>
      <c r="Q16" s="4">
        <v>8</v>
      </c>
      <c r="R16" s="7">
        <v>7.51</v>
      </c>
      <c r="S16" s="231">
        <v>284.24</v>
      </c>
      <c r="T16" s="1"/>
      <c r="U16" s="49">
        <v>1119.9000000000001</v>
      </c>
      <c r="V16" s="1" t="s">
        <v>229</v>
      </c>
      <c r="W16" s="9"/>
      <c r="X16" s="3"/>
      <c r="Y16" s="4">
        <v>62.2</v>
      </c>
    </row>
    <row r="17" spans="1:27" x14ac:dyDescent="0.25">
      <c r="A17" s="2">
        <v>42960</v>
      </c>
      <c r="B17" s="10">
        <v>1450</v>
      </c>
      <c r="C17" t="s">
        <v>570</v>
      </c>
      <c r="D17" s="1">
        <v>1845</v>
      </c>
      <c r="E17" s="1">
        <v>1815</v>
      </c>
      <c r="F17" s="46" t="s">
        <v>23</v>
      </c>
      <c r="G17" s="1">
        <v>79.5</v>
      </c>
      <c r="H17" s="4">
        <v>26.388888888888889</v>
      </c>
      <c r="I17" s="11"/>
      <c r="J17" s="11"/>
      <c r="K17" s="4">
        <v>84.1</v>
      </c>
      <c r="L17" s="4">
        <v>28.944444444444439</v>
      </c>
      <c r="M17" s="11"/>
      <c r="N17" s="11"/>
      <c r="O17" s="11"/>
      <c r="P17" s="11"/>
      <c r="Q17" s="4">
        <v>7.8</v>
      </c>
      <c r="R17" s="7">
        <v>7.58</v>
      </c>
      <c r="S17" s="39">
        <v>310.08000000000004</v>
      </c>
      <c r="T17" s="4">
        <v>369.46666666666698</v>
      </c>
      <c r="U17" s="45">
        <v>2163.84666666666</v>
      </c>
      <c r="V17" s="47" t="s">
        <v>329</v>
      </c>
      <c r="W17" s="9"/>
      <c r="X17" s="3" t="s">
        <v>604</v>
      </c>
      <c r="Y17" s="4">
        <v>62.2</v>
      </c>
    </row>
    <row r="18" spans="1:27" x14ac:dyDescent="0.25">
      <c r="A18" s="2">
        <v>42966</v>
      </c>
      <c r="B18" s="10">
        <v>1354</v>
      </c>
      <c r="C18" t="s">
        <v>624</v>
      </c>
      <c r="D18" s="1">
        <v>1710</v>
      </c>
      <c r="E18" s="1">
        <v>1750</v>
      </c>
      <c r="F18" s="46" t="s">
        <v>23</v>
      </c>
      <c r="G18" s="4">
        <v>79.8</v>
      </c>
      <c r="H18" s="4">
        <v>26.555555555555554</v>
      </c>
      <c r="I18" s="1"/>
      <c r="J18" s="1"/>
      <c r="K18" s="4">
        <v>97.5</v>
      </c>
      <c r="L18" s="4">
        <v>36.388888888888886</v>
      </c>
      <c r="M18" s="1"/>
      <c r="N18" s="1"/>
      <c r="O18" s="1"/>
      <c r="P18" s="1"/>
      <c r="Q18" s="4">
        <v>7</v>
      </c>
      <c r="R18" s="7">
        <v>7.62</v>
      </c>
      <c r="S18" s="231">
        <v>367.20000000000005</v>
      </c>
      <c r="T18" s="4">
        <v>144</v>
      </c>
      <c r="U18" s="4">
        <v>141.4</v>
      </c>
      <c r="V18" s="1" t="s">
        <v>329</v>
      </c>
      <c r="X18" t="s">
        <v>632</v>
      </c>
      <c r="Y18" s="4">
        <v>62.2</v>
      </c>
    </row>
    <row r="19" spans="1:27" x14ac:dyDescent="0.25">
      <c r="A19" s="2">
        <v>42974</v>
      </c>
      <c r="B19" s="10">
        <v>1513</v>
      </c>
      <c r="C19" t="s">
        <v>676</v>
      </c>
      <c r="D19" s="1">
        <v>1740</v>
      </c>
      <c r="E19" s="1">
        <v>1715</v>
      </c>
      <c r="F19" s="46" t="s">
        <v>23</v>
      </c>
      <c r="G19" s="4">
        <v>82.1</v>
      </c>
      <c r="H19" s="4">
        <v>27.833333333333329</v>
      </c>
      <c r="I19" s="1"/>
      <c r="J19" s="1"/>
      <c r="K19" s="4">
        <v>98</v>
      </c>
      <c r="L19" s="4">
        <v>36.666666666666664</v>
      </c>
      <c r="M19" s="1"/>
      <c r="N19" s="1"/>
      <c r="O19" s="1"/>
      <c r="P19" s="1"/>
      <c r="Q19" s="4">
        <v>8</v>
      </c>
      <c r="R19" s="7">
        <v>7.52</v>
      </c>
      <c r="S19" s="231">
        <v>344.08000000000004</v>
      </c>
      <c r="T19" s="4">
        <v>188</v>
      </c>
      <c r="U19" s="45">
        <v>547.5</v>
      </c>
      <c r="V19" s="1" t="s">
        <v>681</v>
      </c>
      <c r="X19" t="s">
        <v>685</v>
      </c>
      <c r="Y19" s="4">
        <v>62.2</v>
      </c>
    </row>
    <row r="20" spans="1:27" x14ac:dyDescent="0.25">
      <c r="A20" s="2">
        <v>42981</v>
      </c>
      <c r="B20" s="10">
        <v>1303</v>
      </c>
      <c r="C20" s="46" t="s">
        <v>734</v>
      </c>
      <c r="D20" s="1">
        <v>1620</v>
      </c>
      <c r="E20" s="1">
        <v>1615</v>
      </c>
      <c r="F20" s="46" t="s">
        <v>23</v>
      </c>
      <c r="G20" s="1">
        <v>80.5</v>
      </c>
      <c r="H20" s="4">
        <f t="shared" ref="H20:H24" si="0">CONVERT(G20,"F","C")</f>
        <v>26.944444444444443</v>
      </c>
      <c r="I20" s="11"/>
      <c r="J20" s="11"/>
      <c r="K20" s="4">
        <v>97.9</v>
      </c>
      <c r="L20" s="4">
        <f t="shared" ref="L20:L24" si="1">CONVERT(K20,"F","C")</f>
        <v>36.611111111111114</v>
      </c>
      <c r="M20" s="11"/>
      <c r="N20" s="11"/>
      <c r="O20" s="11"/>
      <c r="P20" s="11"/>
      <c r="Q20" s="4">
        <v>7.5</v>
      </c>
      <c r="R20" s="7">
        <v>7.81</v>
      </c>
      <c r="S20" s="39">
        <v>380.8</v>
      </c>
      <c r="T20" s="4">
        <v>74.2</v>
      </c>
      <c r="U20" s="50">
        <v>39.299999999999997</v>
      </c>
      <c r="V20" s="1" t="s">
        <v>739</v>
      </c>
      <c r="W20" s="9"/>
      <c r="X20" s="3" t="s">
        <v>743</v>
      </c>
      <c r="Y20" s="4">
        <v>62.2</v>
      </c>
    </row>
    <row r="21" spans="1:27" s="67" customFormat="1" x14ac:dyDescent="0.25">
      <c r="A21" s="69">
        <v>42995</v>
      </c>
      <c r="B21" s="74">
        <v>1300</v>
      </c>
      <c r="C21" s="67" t="s">
        <v>850</v>
      </c>
      <c r="D21" s="68">
        <v>1530</v>
      </c>
      <c r="E21" s="68"/>
      <c r="F21" s="76" t="s">
        <v>23</v>
      </c>
      <c r="G21" s="71">
        <v>73</v>
      </c>
      <c r="H21" s="71">
        <f t="shared" si="0"/>
        <v>22.777777777777779</v>
      </c>
      <c r="I21" s="68"/>
      <c r="J21" s="68"/>
      <c r="K21" s="71">
        <v>87.7</v>
      </c>
      <c r="L21" s="71">
        <f t="shared" si="1"/>
        <v>30.944444444444446</v>
      </c>
      <c r="M21" s="68"/>
      <c r="N21" s="68"/>
      <c r="O21" s="68"/>
      <c r="P21" s="68"/>
      <c r="Q21" s="71">
        <v>9.1</v>
      </c>
      <c r="R21" s="72">
        <v>7.46</v>
      </c>
      <c r="S21" s="231">
        <v>363.12</v>
      </c>
      <c r="T21" s="71">
        <v>52.8</v>
      </c>
      <c r="U21" s="71">
        <v>18.3</v>
      </c>
      <c r="V21" s="68" t="s">
        <v>854</v>
      </c>
      <c r="X21" s="70" t="s">
        <v>855</v>
      </c>
      <c r="Y21" s="71"/>
    </row>
    <row r="22" spans="1:27" s="145" customFormat="1" x14ac:dyDescent="0.25">
      <c r="A22" s="149">
        <v>43015</v>
      </c>
      <c r="B22" s="148">
        <v>1533</v>
      </c>
      <c r="C22" s="145" t="s">
        <v>903</v>
      </c>
      <c r="D22" s="148">
        <v>1625</v>
      </c>
      <c r="E22" s="148">
        <v>1615</v>
      </c>
      <c r="F22" s="145" t="s">
        <v>23</v>
      </c>
      <c r="G22" s="146">
        <v>68.3</v>
      </c>
      <c r="H22" s="146">
        <f t="shared" si="0"/>
        <v>20.166666666666664</v>
      </c>
      <c r="I22" s="148"/>
      <c r="J22" s="148"/>
      <c r="K22" s="146">
        <v>90.4</v>
      </c>
      <c r="L22" s="146">
        <f t="shared" si="1"/>
        <v>32.44444444444445</v>
      </c>
      <c r="M22" s="148"/>
      <c r="N22" s="148"/>
      <c r="O22" s="148"/>
      <c r="P22" s="148"/>
      <c r="Q22" s="146">
        <v>10</v>
      </c>
      <c r="R22" s="147">
        <v>7.8</v>
      </c>
      <c r="S22" s="232">
        <v>361.76000000000005</v>
      </c>
      <c r="T22" s="146">
        <v>9.94</v>
      </c>
      <c r="U22" s="146">
        <v>13.1</v>
      </c>
      <c r="V22" s="148" t="s">
        <v>445</v>
      </c>
      <c r="X22" s="113" t="s">
        <v>906</v>
      </c>
    </row>
    <row r="23" spans="1:27" s="153" customFormat="1" x14ac:dyDescent="0.25">
      <c r="A23" s="195">
        <v>43348</v>
      </c>
      <c r="B23" s="187">
        <v>1427</v>
      </c>
      <c r="C23" s="113" t="s">
        <v>1119</v>
      </c>
      <c r="D23" s="187">
        <v>1550</v>
      </c>
      <c r="E23" s="187">
        <v>1558</v>
      </c>
      <c r="F23" s="212" t="s">
        <v>23</v>
      </c>
      <c r="G23" s="130">
        <v>76.900000000000006</v>
      </c>
      <c r="H23" s="130">
        <f t="shared" si="0"/>
        <v>24.944444444444446</v>
      </c>
      <c r="K23" s="179">
        <v>88.7</v>
      </c>
      <c r="L23" s="179">
        <f t="shared" si="1"/>
        <v>31.5</v>
      </c>
      <c r="Q23" s="130">
        <v>6.7</v>
      </c>
      <c r="R23" s="131">
        <v>7.36</v>
      </c>
      <c r="S23" s="233">
        <v>350.88000000000005</v>
      </c>
      <c r="T23" s="179">
        <v>296</v>
      </c>
      <c r="U23" s="87">
        <v>410.6</v>
      </c>
      <c r="Y23" s="144" t="s">
        <v>466</v>
      </c>
      <c r="AA23" s="144" t="s">
        <v>1120</v>
      </c>
    </row>
    <row r="24" spans="1:27" s="153" customFormat="1" x14ac:dyDescent="0.25">
      <c r="A24" s="195">
        <v>43353</v>
      </c>
      <c r="B24" s="187">
        <v>1716</v>
      </c>
      <c r="C24" s="113" t="s">
        <v>1135</v>
      </c>
      <c r="D24" s="187">
        <v>1825</v>
      </c>
      <c r="E24" s="187">
        <v>2030</v>
      </c>
      <c r="F24" s="212" t="s">
        <v>23</v>
      </c>
      <c r="G24" s="130">
        <v>80.400000000000006</v>
      </c>
      <c r="H24" s="130">
        <f t="shared" si="0"/>
        <v>26.888888888888893</v>
      </c>
      <c r="K24" s="179">
        <v>97.7</v>
      </c>
      <c r="L24" s="179">
        <f t="shared" si="1"/>
        <v>36.5</v>
      </c>
      <c r="Q24" s="130">
        <v>7.5</v>
      </c>
      <c r="R24" s="131">
        <v>7.27</v>
      </c>
      <c r="S24" s="233">
        <v>375.36</v>
      </c>
      <c r="T24" s="179">
        <v>117</v>
      </c>
      <c r="U24" s="87">
        <v>307.60000000000002</v>
      </c>
      <c r="Y24" s="144" t="s">
        <v>340</v>
      </c>
      <c r="AA24" s="144" t="s">
        <v>1138</v>
      </c>
    </row>
    <row r="25" spans="1:27" x14ac:dyDescent="0.25">
      <c r="D25" s="68"/>
      <c r="E25" s="68"/>
      <c r="U25" s="59"/>
    </row>
    <row r="26" spans="1:27" x14ac:dyDescent="0.25">
      <c r="D26" s="68"/>
      <c r="E26" s="68"/>
      <c r="U26" s="59"/>
    </row>
    <row r="27" spans="1:27" x14ac:dyDescent="0.25">
      <c r="D27" s="68"/>
      <c r="E27" s="68"/>
      <c r="U27" s="59"/>
    </row>
    <row r="28" spans="1:27" x14ac:dyDescent="0.25">
      <c r="U28" s="59"/>
    </row>
    <row r="29" spans="1:27" x14ac:dyDescent="0.25">
      <c r="U29" s="59"/>
    </row>
    <row r="30" spans="1:27" x14ac:dyDescent="0.25">
      <c r="U30" s="59"/>
    </row>
    <row r="31" spans="1:27" x14ac:dyDescent="0.25">
      <c r="U31" s="59"/>
    </row>
    <row r="32" spans="1:27" x14ac:dyDescent="0.25">
      <c r="U32" s="59"/>
    </row>
    <row r="33" spans="21:21" x14ac:dyDescent="0.25">
      <c r="U33" s="59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7681D-8FBE-44E4-B98A-7451EA0411BD}">
  <sheetPr codeName="Sheet14"/>
  <dimension ref="A1:Y16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17" sqref="A17"/>
    </sheetView>
  </sheetViews>
  <sheetFormatPr defaultRowHeight="15" x14ac:dyDescent="0.25"/>
  <cols>
    <col min="1" max="1" width="26.28515625" customWidth="1"/>
    <col min="6" max="6" width="16.28515625" customWidth="1"/>
    <col min="22" max="22" width="22" customWidth="1"/>
    <col min="23" max="23" width="12.28515625" customWidth="1"/>
    <col min="24" max="24" width="52.5703125" customWidth="1"/>
  </cols>
  <sheetData>
    <row r="1" spans="1:25" ht="21" x14ac:dyDescent="0.35">
      <c r="A1" s="12" t="s">
        <v>809</v>
      </c>
      <c r="B1" s="12"/>
      <c r="C1" s="12"/>
      <c r="D1" s="13"/>
      <c r="E1" s="13"/>
      <c r="G1" s="13"/>
      <c r="J1" s="14" t="s">
        <v>448</v>
      </c>
      <c r="K1" s="13"/>
      <c r="L1" s="17" t="s">
        <v>545</v>
      </c>
      <c r="M1" s="13"/>
      <c r="N1" s="13"/>
      <c r="O1" s="13" t="s">
        <v>713</v>
      </c>
      <c r="P1" t="s">
        <v>804</v>
      </c>
      <c r="Q1" s="13"/>
      <c r="R1" s="13"/>
      <c r="S1" s="6" t="s">
        <v>1146</v>
      </c>
      <c r="T1" s="13"/>
      <c r="U1" s="13"/>
      <c r="V1" s="13"/>
      <c r="W1" s="13"/>
      <c r="X1" s="13"/>
      <c r="Y1" s="13"/>
    </row>
    <row r="2" spans="1:25" x14ac:dyDescent="0.25">
      <c r="A2" s="15" t="s">
        <v>195</v>
      </c>
      <c r="B2" s="16">
        <f>AVERAGE(Q8:Q1500)</f>
        <v>7.8555555555555543</v>
      </c>
      <c r="C2" s="13"/>
      <c r="D2" s="13"/>
      <c r="E2" s="13"/>
      <c r="F2" s="17" t="s">
        <v>123</v>
      </c>
      <c r="G2" s="18">
        <v>235</v>
      </c>
      <c r="H2" s="13"/>
      <c r="I2" s="25" t="s">
        <v>500</v>
      </c>
      <c r="J2" s="41"/>
      <c r="K2" s="13"/>
      <c r="L2" s="13" t="s">
        <v>542</v>
      </c>
      <c r="M2" s="13">
        <v>5.45</v>
      </c>
      <c r="N2" s="13"/>
      <c r="O2" s="13" t="s">
        <v>669</v>
      </c>
      <c r="P2" s="13"/>
      <c r="Q2" s="13"/>
      <c r="R2" s="13"/>
      <c r="S2" s="6" t="s">
        <v>1143</v>
      </c>
      <c r="T2" s="13"/>
      <c r="U2" s="13"/>
      <c r="V2" s="13"/>
      <c r="W2" s="13"/>
      <c r="X2" s="13"/>
      <c r="Y2" s="13"/>
    </row>
    <row r="3" spans="1:25" x14ac:dyDescent="0.25">
      <c r="A3" s="15" t="s">
        <v>196</v>
      </c>
      <c r="B3" s="16">
        <f>AVERAGE(R8:R1500)</f>
        <v>7.6966666666666681</v>
      </c>
      <c r="C3" s="13"/>
      <c r="D3" s="13"/>
      <c r="E3" s="13"/>
      <c r="F3" s="17" t="s">
        <v>121</v>
      </c>
      <c r="G3" s="18" t="s">
        <v>447</v>
      </c>
      <c r="H3" s="13"/>
      <c r="I3" s="25" t="s">
        <v>454</v>
      </c>
      <c r="J3" s="42"/>
      <c r="K3" s="13"/>
      <c r="L3" s="13" t="s">
        <v>543</v>
      </c>
      <c r="M3" s="13">
        <v>55.7</v>
      </c>
      <c r="N3" s="13"/>
      <c r="O3" s="13"/>
      <c r="P3" s="13"/>
      <c r="Q3" s="13"/>
      <c r="R3" s="13"/>
      <c r="S3" s="6" t="s">
        <v>1144</v>
      </c>
      <c r="T3" s="13"/>
      <c r="U3" s="13"/>
      <c r="V3" s="13"/>
      <c r="W3" s="13"/>
      <c r="X3" s="13"/>
      <c r="Y3" s="13"/>
    </row>
    <row r="4" spans="1:25" x14ac:dyDescent="0.25">
      <c r="A4" s="15" t="s">
        <v>197</v>
      </c>
      <c r="B4" s="19">
        <f>AVERAGE(S8:S1500)</f>
        <v>327.88888888888891</v>
      </c>
      <c r="C4" s="13"/>
      <c r="D4" s="13"/>
      <c r="E4" s="13"/>
      <c r="F4" s="17" t="s">
        <v>120</v>
      </c>
      <c r="G4" s="18">
        <v>6</v>
      </c>
      <c r="H4" s="13"/>
      <c r="I4" s="13"/>
      <c r="J4" s="13"/>
      <c r="K4" s="13"/>
      <c r="L4" s="13" t="s">
        <v>544</v>
      </c>
      <c r="M4" s="13">
        <v>596</v>
      </c>
      <c r="N4" s="13"/>
      <c r="O4" s="13"/>
      <c r="P4" s="13"/>
      <c r="Q4" s="13"/>
      <c r="R4" s="13"/>
      <c r="S4" s="228" t="s">
        <v>1145</v>
      </c>
      <c r="T4" s="13"/>
      <c r="U4" s="13"/>
      <c r="V4" s="13"/>
      <c r="W4" s="13"/>
      <c r="X4" s="13"/>
      <c r="Y4" s="13"/>
    </row>
    <row r="5" spans="1:25" x14ac:dyDescent="0.25">
      <c r="A5" s="15" t="s">
        <v>198</v>
      </c>
      <c r="B5" s="57">
        <f>AVERAGE(U8:U1500)</f>
        <v>662.70585858585787</v>
      </c>
      <c r="C5" s="13"/>
      <c r="D5" s="13"/>
      <c r="E5" s="13"/>
      <c r="F5" s="17" t="s">
        <v>122</v>
      </c>
      <c r="G5" s="18">
        <v>500</v>
      </c>
      <c r="H5" s="13"/>
      <c r="I5" s="6" t="s">
        <v>499</v>
      </c>
      <c r="J5" s="6" t="s">
        <v>499</v>
      </c>
      <c r="K5" s="13"/>
      <c r="L5" s="13"/>
      <c r="M5" s="6" t="s">
        <v>499</v>
      </c>
      <c r="N5" s="6" t="s">
        <v>499</v>
      </c>
      <c r="O5" s="13"/>
      <c r="P5" s="13"/>
      <c r="Q5" s="13"/>
      <c r="R5" s="13"/>
      <c r="S5" s="172" t="s">
        <v>122</v>
      </c>
      <c r="T5" s="13"/>
      <c r="U5" s="13"/>
      <c r="V5" s="13"/>
      <c r="W5" s="13"/>
      <c r="X5" s="13"/>
      <c r="Y5" s="13"/>
    </row>
    <row r="6" spans="1:25" x14ac:dyDescent="0.25">
      <c r="A6" s="51" t="s">
        <v>710</v>
      </c>
      <c r="B6" s="16">
        <f>AVERAGE(T12:T1500)</f>
        <v>168.16727272727277</v>
      </c>
      <c r="C6" s="13"/>
      <c r="D6" s="6" t="s">
        <v>183</v>
      </c>
      <c r="E6" s="6" t="s">
        <v>184</v>
      </c>
      <c r="F6" s="13"/>
      <c r="G6" s="6" t="s">
        <v>40</v>
      </c>
      <c r="H6" s="6" t="s">
        <v>40</v>
      </c>
      <c r="I6" s="6" t="s">
        <v>40</v>
      </c>
      <c r="J6" s="6" t="s">
        <v>40</v>
      </c>
      <c r="K6" s="6" t="s">
        <v>30</v>
      </c>
      <c r="L6" s="6" t="s">
        <v>30</v>
      </c>
      <c r="M6" s="6" t="s">
        <v>30</v>
      </c>
      <c r="N6" s="6" t="s">
        <v>30</v>
      </c>
      <c r="O6" s="6" t="s">
        <v>187</v>
      </c>
      <c r="P6" s="6" t="s">
        <v>186</v>
      </c>
      <c r="Q6" s="6" t="s">
        <v>120</v>
      </c>
      <c r="R6" s="13"/>
      <c r="S6" s="20" t="s">
        <v>1142</v>
      </c>
      <c r="T6" s="20" t="s">
        <v>540</v>
      </c>
      <c r="U6" s="20" t="s">
        <v>123</v>
      </c>
      <c r="V6" s="13"/>
      <c r="W6" s="17" t="s">
        <v>147</v>
      </c>
      <c r="X6" s="13"/>
      <c r="Y6" s="13"/>
    </row>
    <row r="7" spans="1:25" x14ac:dyDescent="0.25">
      <c r="A7" s="54" t="s">
        <v>0</v>
      </c>
      <c r="B7" s="55" t="s">
        <v>1</v>
      </c>
      <c r="C7" s="55" t="s">
        <v>169</v>
      </c>
      <c r="D7" s="55" t="s">
        <v>185</v>
      </c>
      <c r="E7" s="55" t="s">
        <v>185</v>
      </c>
      <c r="F7" s="55" t="s">
        <v>10</v>
      </c>
      <c r="G7" s="55" t="s">
        <v>2</v>
      </c>
      <c r="H7" s="55" t="s">
        <v>3</v>
      </c>
      <c r="I7" s="55" t="s">
        <v>31</v>
      </c>
      <c r="J7" s="55" t="s">
        <v>32</v>
      </c>
      <c r="K7" s="55" t="s">
        <v>2</v>
      </c>
      <c r="L7" s="55" t="s">
        <v>3</v>
      </c>
      <c r="M7" s="55" t="s">
        <v>31</v>
      </c>
      <c r="N7" s="55" t="s">
        <v>32</v>
      </c>
      <c r="O7" s="55" t="s">
        <v>2</v>
      </c>
      <c r="P7" s="55" t="s">
        <v>2</v>
      </c>
      <c r="Q7" s="56" t="s">
        <v>124</v>
      </c>
      <c r="R7" s="56" t="s">
        <v>121</v>
      </c>
      <c r="S7" s="56" t="s">
        <v>553</v>
      </c>
      <c r="T7" s="56" t="s">
        <v>552</v>
      </c>
      <c r="U7" s="56" t="s">
        <v>173</v>
      </c>
      <c r="V7" s="55" t="s">
        <v>4</v>
      </c>
      <c r="W7" s="55" t="s">
        <v>148</v>
      </c>
      <c r="X7" s="55" t="s">
        <v>16</v>
      </c>
      <c r="Y7" s="55" t="s">
        <v>654</v>
      </c>
    </row>
    <row r="8" spans="1:25" x14ac:dyDescent="0.25">
      <c r="A8" s="21">
        <v>42930</v>
      </c>
      <c r="B8" s="25">
        <v>1005</v>
      </c>
      <c r="C8" s="35" t="s">
        <v>375</v>
      </c>
      <c r="D8" s="25">
        <v>1325</v>
      </c>
      <c r="E8" s="25"/>
      <c r="F8" s="21" t="s">
        <v>491</v>
      </c>
      <c r="G8" s="23">
        <v>77.900000000000006</v>
      </c>
      <c r="H8" s="23">
        <v>25.500000000000004</v>
      </c>
      <c r="I8" s="23"/>
      <c r="J8" s="23"/>
      <c r="K8" s="23">
        <v>89</v>
      </c>
      <c r="L8" s="23">
        <v>31.666666666666664</v>
      </c>
      <c r="M8" s="25"/>
      <c r="N8" s="25"/>
      <c r="O8" s="25"/>
      <c r="P8" s="25"/>
      <c r="Q8" s="23">
        <v>8.5</v>
      </c>
      <c r="R8" s="33">
        <v>7.76</v>
      </c>
      <c r="S8" s="22">
        <v>361.40000000000003</v>
      </c>
      <c r="T8" s="22"/>
      <c r="U8" s="23">
        <v>112.4</v>
      </c>
      <c r="V8" s="25" t="s">
        <v>20</v>
      </c>
      <c r="W8" s="28"/>
      <c r="X8" s="25"/>
      <c r="Y8" s="4">
        <v>71.8</v>
      </c>
    </row>
    <row r="9" spans="1:25" x14ac:dyDescent="0.25">
      <c r="A9" s="21">
        <v>42936</v>
      </c>
      <c r="B9" s="25">
        <v>1200</v>
      </c>
      <c r="C9" s="35" t="s">
        <v>412</v>
      </c>
      <c r="D9" s="22">
        <v>1507</v>
      </c>
      <c r="E9" s="25">
        <v>1507</v>
      </c>
      <c r="F9" s="21" t="s">
        <v>491</v>
      </c>
      <c r="G9" s="23">
        <v>81.3</v>
      </c>
      <c r="H9" s="23">
        <v>27.388888888888886</v>
      </c>
      <c r="I9" s="23"/>
      <c r="J9" s="23"/>
      <c r="K9" s="23">
        <v>89.2</v>
      </c>
      <c r="L9" s="23">
        <v>31.777777777777779</v>
      </c>
      <c r="M9" s="25"/>
      <c r="N9" s="25"/>
      <c r="O9" s="25"/>
      <c r="P9" s="25"/>
      <c r="Q9" s="23">
        <v>8.6999999999999993</v>
      </c>
      <c r="R9" s="33">
        <v>7.9</v>
      </c>
      <c r="S9" s="22">
        <v>348.40000000000003</v>
      </c>
      <c r="T9" s="22"/>
      <c r="U9" s="36">
        <v>1119.9000000000001</v>
      </c>
      <c r="V9" s="25" t="s">
        <v>5</v>
      </c>
      <c r="W9" s="28">
        <v>26.774999999999999</v>
      </c>
      <c r="X9" s="25"/>
      <c r="Y9" s="4">
        <v>71.8</v>
      </c>
    </row>
    <row r="10" spans="1:25" x14ac:dyDescent="0.25">
      <c r="A10" s="2">
        <v>42947</v>
      </c>
      <c r="B10" s="10">
        <v>1139</v>
      </c>
      <c r="C10" t="s">
        <v>486</v>
      </c>
      <c r="D10" s="1">
        <v>1605</v>
      </c>
      <c r="E10" s="1"/>
      <c r="F10" s="21" t="s">
        <v>491</v>
      </c>
      <c r="G10" s="4">
        <v>78.400000000000006</v>
      </c>
      <c r="H10" s="4">
        <v>25.777777777777779</v>
      </c>
      <c r="I10" s="11"/>
      <c r="J10" s="11"/>
      <c r="K10" s="1">
        <v>93.2</v>
      </c>
      <c r="L10" s="4">
        <v>34</v>
      </c>
      <c r="M10" s="11"/>
      <c r="N10" s="11"/>
      <c r="O10" s="11"/>
      <c r="P10" s="11"/>
      <c r="Q10" s="4">
        <v>9</v>
      </c>
      <c r="R10" s="7">
        <v>7.75</v>
      </c>
      <c r="S10" s="1">
        <v>339.3</v>
      </c>
      <c r="T10" s="1"/>
      <c r="U10" s="45">
        <v>249.5</v>
      </c>
      <c r="V10" s="1" t="s">
        <v>493</v>
      </c>
      <c r="W10" s="9"/>
      <c r="X10" s="3"/>
      <c r="Y10" s="4">
        <v>71.8</v>
      </c>
    </row>
    <row r="11" spans="1:25" x14ac:dyDescent="0.25">
      <c r="A11" s="2">
        <v>42953</v>
      </c>
      <c r="B11" s="10">
        <v>1226</v>
      </c>
      <c r="C11" t="s">
        <v>532</v>
      </c>
      <c r="D11" s="1">
        <v>1456</v>
      </c>
      <c r="E11" s="1">
        <v>1650</v>
      </c>
      <c r="F11" s="2" t="s">
        <v>491</v>
      </c>
      <c r="G11" s="1">
        <v>78.8</v>
      </c>
      <c r="H11" s="4">
        <v>25.999999999999996</v>
      </c>
      <c r="I11" s="11"/>
      <c r="J11" s="11"/>
      <c r="K11" s="4">
        <v>88.8</v>
      </c>
      <c r="L11" s="4">
        <v>31.555555555555554</v>
      </c>
      <c r="M11" s="11"/>
      <c r="N11" s="11"/>
      <c r="O11" s="11"/>
      <c r="P11" s="11"/>
      <c r="Q11" s="40">
        <v>6.1</v>
      </c>
      <c r="R11" s="7">
        <v>7.42</v>
      </c>
      <c r="S11" s="1">
        <v>256.10000000000002</v>
      </c>
      <c r="T11" s="1"/>
      <c r="U11" s="49">
        <v>1553.1</v>
      </c>
      <c r="V11" s="1" t="s">
        <v>229</v>
      </c>
      <c r="W11" s="9"/>
      <c r="X11" s="3"/>
      <c r="Y11" s="4">
        <v>71.8</v>
      </c>
    </row>
    <row r="12" spans="1:25" x14ac:dyDescent="0.25">
      <c r="A12" s="2">
        <v>42960</v>
      </c>
      <c r="B12" s="10">
        <v>1601</v>
      </c>
      <c r="C12" t="s">
        <v>572</v>
      </c>
      <c r="D12" s="1">
        <v>1845</v>
      </c>
      <c r="E12" s="1">
        <v>1815</v>
      </c>
      <c r="F12" s="46" t="s">
        <v>491</v>
      </c>
      <c r="G12" s="1">
        <v>79.8</v>
      </c>
      <c r="H12" s="4">
        <v>26.555555555555554</v>
      </c>
      <c r="I12" s="11"/>
      <c r="J12" s="11"/>
      <c r="K12" s="4">
        <v>86</v>
      </c>
      <c r="L12" s="4">
        <v>30</v>
      </c>
      <c r="M12" s="11"/>
      <c r="N12" s="11"/>
      <c r="O12" s="11"/>
      <c r="P12" s="11"/>
      <c r="Q12" s="4">
        <v>8.8000000000000007</v>
      </c>
      <c r="R12" s="7">
        <v>7.55</v>
      </c>
      <c r="S12" s="47">
        <v>198.9</v>
      </c>
      <c r="T12" s="4">
        <v>418.43636363636398</v>
      </c>
      <c r="U12" s="45">
        <v>2659.0527272727199</v>
      </c>
      <c r="V12" s="47" t="s">
        <v>329</v>
      </c>
      <c r="W12" s="9"/>
      <c r="X12" s="3" t="s">
        <v>583</v>
      </c>
      <c r="Y12" s="4">
        <v>71.8</v>
      </c>
    </row>
    <row r="13" spans="1:25" x14ac:dyDescent="0.25">
      <c r="A13" s="2">
        <v>42966</v>
      </c>
      <c r="B13" s="10">
        <v>1441</v>
      </c>
      <c r="C13" t="s">
        <v>626</v>
      </c>
      <c r="D13" s="1">
        <v>1710</v>
      </c>
      <c r="E13" s="1">
        <v>1750</v>
      </c>
      <c r="F13" s="46" t="s">
        <v>491</v>
      </c>
      <c r="G13" s="4">
        <v>80.400000000000006</v>
      </c>
      <c r="H13" s="4">
        <v>26.888888888888893</v>
      </c>
      <c r="I13" s="1"/>
      <c r="J13" s="1"/>
      <c r="K13" s="4">
        <v>98.2</v>
      </c>
      <c r="L13" s="4">
        <v>36.777777777777779</v>
      </c>
      <c r="M13" s="1"/>
      <c r="N13" s="1"/>
      <c r="O13" s="1"/>
      <c r="P13" s="1"/>
      <c r="Q13" s="4">
        <v>7</v>
      </c>
      <c r="R13" s="7">
        <v>7.81</v>
      </c>
      <c r="S13" s="1">
        <v>365.3</v>
      </c>
      <c r="T13" s="4">
        <v>135</v>
      </c>
      <c r="U13" s="4">
        <v>55.6</v>
      </c>
      <c r="V13" s="1" t="s">
        <v>329</v>
      </c>
      <c r="X13" t="s">
        <v>633</v>
      </c>
      <c r="Y13" s="4">
        <v>71.8</v>
      </c>
    </row>
    <row r="14" spans="1:25" x14ac:dyDescent="0.25">
      <c r="A14" s="2">
        <v>42974</v>
      </c>
      <c r="B14" s="10">
        <v>1553</v>
      </c>
      <c r="C14" t="s">
        <v>677</v>
      </c>
      <c r="D14" s="1">
        <v>1740</v>
      </c>
      <c r="E14" s="1">
        <v>1715</v>
      </c>
      <c r="F14" s="46" t="s">
        <v>491</v>
      </c>
      <c r="G14" s="4">
        <v>82.1</v>
      </c>
      <c r="H14" s="4">
        <v>27.833333333333329</v>
      </c>
      <c r="I14" s="1"/>
      <c r="J14" s="1"/>
      <c r="K14" s="4">
        <v>94.9</v>
      </c>
      <c r="L14" s="4">
        <v>34.94444444444445</v>
      </c>
      <c r="M14" s="1"/>
      <c r="N14" s="1"/>
      <c r="O14" s="1"/>
      <c r="P14" s="1"/>
      <c r="Q14" s="4">
        <v>6.8</v>
      </c>
      <c r="R14" s="7">
        <v>7.63</v>
      </c>
      <c r="S14" s="1">
        <v>349.7</v>
      </c>
      <c r="T14" s="4">
        <v>170</v>
      </c>
      <c r="U14" s="4">
        <v>143</v>
      </c>
      <c r="V14" s="1" t="s">
        <v>681</v>
      </c>
      <c r="X14" t="s">
        <v>683</v>
      </c>
      <c r="Y14" s="4">
        <v>71.8</v>
      </c>
    </row>
    <row r="15" spans="1:25" x14ac:dyDescent="0.25">
      <c r="A15" s="2">
        <v>42981</v>
      </c>
      <c r="B15" s="10">
        <v>1346</v>
      </c>
      <c r="C15" s="46" t="s">
        <v>735</v>
      </c>
      <c r="D15" s="1">
        <v>1620</v>
      </c>
      <c r="E15" s="1">
        <v>1615</v>
      </c>
      <c r="F15" s="46" t="s">
        <v>491</v>
      </c>
      <c r="G15" s="4">
        <v>81.5</v>
      </c>
      <c r="H15" s="4">
        <f t="shared" ref="H15:H16" si="0">CONVERT(G15,"F","C")</f>
        <v>27.5</v>
      </c>
      <c r="I15" s="1"/>
      <c r="J15" s="1"/>
      <c r="K15" s="4">
        <v>100.4</v>
      </c>
      <c r="L15" s="4">
        <f t="shared" ref="L15:L16" si="1">CONVERT(K15,"F","C")</f>
        <v>38</v>
      </c>
      <c r="M15" s="1"/>
      <c r="N15" s="1"/>
      <c r="O15" s="1"/>
      <c r="P15" s="1"/>
      <c r="Q15" s="4">
        <v>8.1</v>
      </c>
      <c r="R15" s="7">
        <v>7.77</v>
      </c>
      <c r="S15" s="1">
        <v>380.90000000000003</v>
      </c>
      <c r="T15" s="4">
        <v>65.599999999999994</v>
      </c>
      <c r="U15" s="4">
        <v>35</v>
      </c>
      <c r="V15" s="1" t="s">
        <v>739</v>
      </c>
      <c r="X15" s="3" t="s">
        <v>744</v>
      </c>
      <c r="Y15" s="4">
        <v>71.8</v>
      </c>
    </row>
    <row r="16" spans="1:25" s="67" customFormat="1" x14ac:dyDescent="0.25">
      <c r="A16" s="69">
        <v>42995</v>
      </c>
      <c r="B16" s="74">
        <v>1340</v>
      </c>
      <c r="C16" s="67" t="s">
        <v>851</v>
      </c>
      <c r="D16" s="68">
        <v>1530</v>
      </c>
      <c r="E16" s="68"/>
      <c r="F16" s="76" t="s">
        <v>491</v>
      </c>
      <c r="G16" s="71">
        <v>73.3</v>
      </c>
      <c r="H16" s="71">
        <f t="shared" si="0"/>
        <v>22.944444444444443</v>
      </c>
      <c r="I16" s="68"/>
      <c r="J16" s="68"/>
      <c r="K16" s="71">
        <v>87.1</v>
      </c>
      <c r="L16" s="71">
        <f t="shared" si="1"/>
        <v>30.611111111111107</v>
      </c>
      <c r="M16" s="68"/>
      <c r="N16" s="68"/>
      <c r="O16" s="68"/>
      <c r="P16" s="68"/>
      <c r="Q16" s="71">
        <v>7.7</v>
      </c>
      <c r="R16" s="72">
        <v>7.68</v>
      </c>
      <c r="S16" s="68">
        <v>351</v>
      </c>
      <c r="T16" s="71">
        <v>51.8</v>
      </c>
      <c r="U16" s="71">
        <v>36.799999999999997</v>
      </c>
      <c r="V16" s="68" t="s">
        <v>854</v>
      </c>
      <c r="X16" s="70" t="s">
        <v>855</v>
      </c>
      <c r="Y16" s="71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D29F8-5125-4C70-BEB2-0423F2DB66F5}">
  <sheetPr codeName="Sheet15"/>
  <dimension ref="A1:AA44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18" sqref="A18"/>
    </sheetView>
  </sheetViews>
  <sheetFormatPr defaultRowHeight="15" x14ac:dyDescent="0.25"/>
  <cols>
    <col min="1" max="1" width="28.5703125" customWidth="1"/>
    <col min="6" max="6" width="13.42578125" customWidth="1"/>
    <col min="22" max="22" width="20" customWidth="1"/>
    <col min="24" max="24" width="50" customWidth="1"/>
  </cols>
  <sheetData>
    <row r="1" spans="1:25" ht="21" x14ac:dyDescent="0.35">
      <c r="A1" s="12" t="s">
        <v>808</v>
      </c>
      <c r="B1" s="12"/>
      <c r="C1" s="12"/>
      <c r="D1" s="13"/>
      <c r="E1" s="13"/>
      <c r="G1" s="13"/>
      <c r="J1" s="14" t="s">
        <v>448</v>
      </c>
      <c r="K1" s="13"/>
      <c r="L1" s="17" t="s">
        <v>545</v>
      </c>
      <c r="M1" s="13"/>
      <c r="N1" s="13"/>
      <c r="O1" s="13" t="s">
        <v>713</v>
      </c>
      <c r="P1" t="s">
        <v>805</v>
      </c>
      <c r="Q1" s="13"/>
      <c r="R1" s="13"/>
      <c r="S1" s="6" t="s">
        <v>1146</v>
      </c>
      <c r="T1" s="13"/>
      <c r="U1" s="13"/>
      <c r="V1" s="13"/>
      <c r="W1" s="13"/>
      <c r="X1" s="13"/>
      <c r="Y1" s="13"/>
    </row>
    <row r="2" spans="1:25" x14ac:dyDescent="0.25">
      <c r="A2" s="15" t="s">
        <v>195</v>
      </c>
      <c r="B2" s="16">
        <f>AVERAGE(Q8:Q1500)</f>
        <v>8.629999999999999</v>
      </c>
      <c r="C2" s="13"/>
      <c r="D2" s="13"/>
      <c r="E2" s="13"/>
      <c r="F2" s="17" t="s">
        <v>123</v>
      </c>
      <c r="G2" s="18">
        <v>235</v>
      </c>
      <c r="H2" s="13"/>
      <c r="I2" s="25" t="s">
        <v>500</v>
      </c>
      <c r="J2" s="41"/>
      <c r="K2" s="13"/>
      <c r="L2" s="13" t="s">
        <v>542</v>
      </c>
      <c r="M2" s="13">
        <v>5.45</v>
      </c>
      <c r="N2" s="13"/>
      <c r="O2" s="13" t="s">
        <v>669</v>
      </c>
      <c r="P2" s="13"/>
      <c r="Q2" s="13"/>
      <c r="R2" s="13"/>
      <c r="S2" s="6" t="s">
        <v>1143</v>
      </c>
      <c r="T2" s="13"/>
      <c r="U2" s="13"/>
      <c r="V2" s="13"/>
      <c r="W2" s="13"/>
      <c r="X2" s="13"/>
      <c r="Y2" s="13"/>
    </row>
    <row r="3" spans="1:25" x14ac:dyDescent="0.25">
      <c r="A3" s="15" t="s">
        <v>196</v>
      </c>
      <c r="B3" s="16">
        <f>AVERAGE(R8:R1500)</f>
        <v>7.5190000000000001</v>
      </c>
      <c r="C3" s="13"/>
      <c r="D3" s="13"/>
      <c r="E3" s="13"/>
      <c r="F3" s="17" t="s">
        <v>121</v>
      </c>
      <c r="G3" s="18" t="s">
        <v>447</v>
      </c>
      <c r="H3" s="13"/>
      <c r="I3" s="25" t="s">
        <v>454</v>
      </c>
      <c r="J3" s="42"/>
      <c r="K3" s="13"/>
      <c r="L3" s="13" t="s">
        <v>543</v>
      </c>
      <c r="M3" s="13">
        <v>55.7</v>
      </c>
      <c r="N3" s="13"/>
      <c r="O3" s="13"/>
      <c r="P3" s="13"/>
      <c r="Q3" s="13"/>
      <c r="R3" s="13"/>
      <c r="S3" s="6" t="s">
        <v>1144</v>
      </c>
      <c r="T3" s="13"/>
      <c r="U3" s="13"/>
      <c r="V3" s="13"/>
      <c r="W3" s="13"/>
      <c r="X3" s="13"/>
      <c r="Y3" s="13"/>
    </row>
    <row r="4" spans="1:25" x14ac:dyDescent="0.25">
      <c r="A4" s="15" t="s">
        <v>197</v>
      </c>
      <c r="B4" s="19">
        <f>AVERAGE(S8:S1500)</f>
        <v>372.53000000000003</v>
      </c>
      <c r="C4" s="13"/>
      <c r="D4" s="13"/>
      <c r="E4" s="13"/>
      <c r="F4" s="17" t="s">
        <v>120</v>
      </c>
      <c r="G4" s="18">
        <v>6</v>
      </c>
      <c r="H4" s="13"/>
      <c r="I4" s="13"/>
      <c r="J4" s="13"/>
      <c r="K4" s="13"/>
      <c r="L4" s="13" t="s">
        <v>544</v>
      </c>
      <c r="M4" s="13">
        <v>596</v>
      </c>
      <c r="N4" s="13"/>
      <c r="O4" s="13"/>
      <c r="P4" s="13"/>
      <c r="Q4" s="13"/>
      <c r="R4" s="13"/>
      <c r="S4" s="228" t="s">
        <v>1145</v>
      </c>
      <c r="T4" s="13"/>
      <c r="U4" s="13"/>
      <c r="V4" s="13"/>
      <c r="W4" s="13"/>
      <c r="X4" s="13"/>
      <c r="Y4" s="13"/>
    </row>
    <row r="5" spans="1:25" x14ac:dyDescent="0.25">
      <c r="A5" s="15" t="s">
        <v>198</v>
      </c>
      <c r="B5" s="57">
        <f>AVERAGE(U8:U1500)</f>
        <v>764.26208754208665</v>
      </c>
      <c r="C5" s="13"/>
      <c r="D5" s="13"/>
      <c r="E5" s="13"/>
      <c r="F5" s="17" t="s">
        <v>122</v>
      </c>
      <c r="G5" s="18">
        <v>500</v>
      </c>
      <c r="H5" s="13"/>
      <c r="I5" s="6" t="s">
        <v>499</v>
      </c>
      <c r="J5" s="6" t="s">
        <v>499</v>
      </c>
      <c r="K5" s="13"/>
      <c r="L5" s="13"/>
      <c r="M5" s="6" t="s">
        <v>499</v>
      </c>
      <c r="N5" s="6" t="s">
        <v>499</v>
      </c>
      <c r="O5" s="13"/>
      <c r="P5" s="13"/>
      <c r="Q5" s="13"/>
      <c r="R5" s="13"/>
      <c r="S5" s="172" t="s">
        <v>122</v>
      </c>
      <c r="T5" s="13"/>
      <c r="U5" s="13"/>
      <c r="V5" s="13"/>
      <c r="W5" s="13"/>
      <c r="X5" s="13"/>
      <c r="Y5" s="13"/>
    </row>
    <row r="6" spans="1:25" x14ac:dyDescent="0.25">
      <c r="A6" s="51" t="s">
        <v>710</v>
      </c>
      <c r="B6" s="16">
        <f>AVERAGE(T12:T1500)</f>
        <v>142.15101010101014</v>
      </c>
      <c r="C6" s="13"/>
      <c r="D6" s="6" t="s">
        <v>183</v>
      </c>
      <c r="E6" s="6" t="s">
        <v>184</v>
      </c>
      <c r="F6" s="13"/>
      <c r="G6" s="6" t="s">
        <v>40</v>
      </c>
      <c r="H6" s="6" t="s">
        <v>40</v>
      </c>
      <c r="I6" s="6" t="s">
        <v>40</v>
      </c>
      <c r="J6" s="6" t="s">
        <v>40</v>
      </c>
      <c r="K6" s="6" t="s">
        <v>30</v>
      </c>
      <c r="L6" s="6" t="s">
        <v>30</v>
      </c>
      <c r="M6" s="6" t="s">
        <v>30</v>
      </c>
      <c r="N6" s="6" t="s">
        <v>30</v>
      </c>
      <c r="O6" s="6" t="s">
        <v>187</v>
      </c>
      <c r="P6" s="6" t="s">
        <v>186</v>
      </c>
      <c r="Q6" s="6" t="s">
        <v>120</v>
      </c>
      <c r="R6" s="13"/>
      <c r="S6" s="20" t="s">
        <v>1142</v>
      </c>
      <c r="T6" s="20" t="s">
        <v>540</v>
      </c>
      <c r="U6" s="20" t="s">
        <v>123</v>
      </c>
      <c r="V6" s="13"/>
      <c r="W6" s="17" t="s">
        <v>147</v>
      </c>
      <c r="X6" s="13"/>
      <c r="Y6" s="13"/>
    </row>
    <row r="7" spans="1:25" x14ac:dyDescent="0.25">
      <c r="A7" s="54" t="s">
        <v>0</v>
      </c>
      <c r="B7" s="55" t="s">
        <v>1</v>
      </c>
      <c r="C7" s="55" t="s">
        <v>169</v>
      </c>
      <c r="D7" s="55" t="s">
        <v>185</v>
      </c>
      <c r="E7" s="55" t="s">
        <v>185</v>
      </c>
      <c r="F7" s="55" t="s">
        <v>10</v>
      </c>
      <c r="G7" s="55" t="s">
        <v>2</v>
      </c>
      <c r="H7" s="55" t="s">
        <v>3</v>
      </c>
      <c r="I7" s="55" t="s">
        <v>31</v>
      </c>
      <c r="J7" s="55" t="s">
        <v>32</v>
      </c>
      <c r="K7" s="55" t="s">
        <v>2</v>
      </c>
      <c r="L7" s="55" t="s">
        <v>3</v>
      </c>
      <c r="M7" s="55" t="s">
        <v>31</v>
      </c>
      <c r="N7" s="55" t="s">
        <v>32</v>
      </c>
      <c r="O7" s="55" t="s">
        <v>2</v>
      </c>
      <c r="P7" s="55" t="s">
        <v>2</v>
      </c>
      <c r="Q7" s="56" t="s">
        <v>124</v>
      </c>
      <c r="R7" s="56" t="s">
        <v>121</v>
      </c>
      <c r="S7" s="56" t="s">
        <v>553</v>
      </c>
      <c r="T7" s="56" t="s">
        <v>552</v>
      </c>
      <c r="U7" s="56" t="s">
        <v>173</v>
      </c>
      <c r="V7" s="55" t="s">
        <v>4</v>
      </c>
      <c r="W7" s="55" t="s">
        <v>148</v>
      </c>
      <c r="X7" s="55" t="s">
        <v>16</v>
      </c>
      <c r="Y7" s="55" t="s">
        <v>654</v>
      </c>
    </row>
    <row r="8" spans="1:25" x14ac:dyDescent="0.25">
      <c r="A8" s="21">
        <v>42930</v>
      </c>
      <c r="B8" s="25">
        <v>1055</v>
      </c>
      <c r="C8" s="35" t="s">
        <v>377</v>
      </c>
      <c r="D8" s="25">
        <v>1325</v>
      </c>
      <c r="E8" s="25"/>
      <c r="F8" s="21" t="s">
        <v>417</v>
      </c>
      <c r="G8" s="23">
        <v>77.900000000000006</v>
      </c>
      <c r="H8" s="23">
        <v>25.500000000000004</v>
      </c>
      <c r="I8" s="23"/>
      <c r="J8" s="23"/>
      <c r="K8" s="23">
        <v>91.2</v>
      </c>
      <c r="L8" s="23">
        <v>32.888888888888893</v>
      </c>
      <c r="M8" s="25"/>
      <c r="N8" s="25"/>
      <c r="O8" s="25"/>
      <c r="P8" s="25"/>
      <c r="Q8" s="23">
        <v>8.1999999999999993</v>
      </c>
      <c r="R8" s="33">
        <v>7.61</v>
      </c>
      <c r="S8" s="22">
        <v>421.2</v>
      </c>
      <c r="T8" s="22"/>
      <c r="U8" s="23">
        <v>62.2</v>
      </c>
      <c r="V8" s="25" t="s">
        <v>20</v>
      </c>
      <c r="W8" s="28">
        <v>44.296999999999997</v>
      </c>
      <c r="X8" s="25"/>
      <c r="Y8" s="4">
        <v>73.900000000000006</v>
      </c>
    </row>
    <row r="9" spans="1:25" x14ac:dyDescent="0.25">
      <c r="A9" s="21">
        <v>42936</v>
      </c>
      <c r="B9" s="25">
        <v>1325</v>
      </c>
      <c r="C9" s="35" t="s">
        <v>414</v>
      </c>
      <c r="D9" s="22">
        <v>1507</v>
      </c>
      <c r="E9" s="25">
        <v>1507</v>
      </c>
      <c r="F9" s="21" t="s">
        <v>417</v>
      </c>
      <c r="G9" s="23">
        <v>82.4</v>
      </c>
      <c r="H9" s="23">
        <v>28.000000000000004</v>
      </c>
      <c r="I9" s="23"/>
      <c r="J9" s="23"/>
      <c r="K9" s="23">
        <v>94.8</v>
      </c>
      <c r="L9" s="23">
        <v>34.888888888888886</v>
      </c>
      <c r="M9" s="25"/>
      <c r="N9" s="25"/>
      <c r="O9" s="25"/>
      <c r="P9" s="25"/>
      <c r="Q9" s="23">
        <v>9.4</v>
      </c>
      <c r="R9" s="33">
        <v>7.8</v>
      </c>
      <c r="S9" s="22">
        <v>374.40000000000003</v>
      </c>
      <c r="T9" s="22"/>
      <c r="U9" s="36">
        <v>1119.9000000000001</v>
      </c>
      <c r="V9" s="25" t="s">
        <v>8</v>
      </c>
      <c r="W9" s="28"/>
      <c r="X9" s="25"/>
      <c r="Y9" s="4">
        <v>73.900000000000006</v>
      </c>
    </row>
    <row r="10" spans="1:25" x14ac:dyDescent="0.25">
      <c r="A10" s="2">
        <v>42947</v>
      </c>
      <c r="B10" s="10">
        <v>1200</v>
      </c>
      <c r="C10" t="s">
        <v>487</v>
      </c>
      <c r="D10" s="1">
        <v>1605</v>
      </c>
      <c r="E10" s="1"/>
      <c r="F10" s="2" t="s">
        <v>417</v>
      </c>
      <c r="G10" s="4">
        <v>79.3</v>
      </c>
      <c r="H10" s="4">
        <v>26.277777777777775</v>
      </c>
      <c r="I10" s="11"/>
      <c r="J10" s="11"/>
      <c r="K10" s="1">
        <v>91.3</v>
      </c>
      <c r="L10" s="4">
        <v>32.944444444444443</v>
      </c>
      <c r="M10" s="11"/>
      <c r="N10" s="11"/>
      <c r="O10" s="11"/>
      <c r="P10" s="11"/>
      <c r="Q10" s="4">
        <v>9.5</v>
      </c>
      <c r="R10" s="7">
        <v>7.72</v>
      </c>
      <c r="S10" s="231">
        <v>360.1</v>
      </c>
      <c r="T10" s="1"/>
      <c r="U10" s="45">
        <v>360.9</v>
      </c>
      <c r="V10" s="1" t="s">
        <v>493</v>
      </c>
      <c r="W10" s="9"/>
      <c r="X10" s="3"/>
      <c r="Y10" s="4">
        <v>73.900000000000006</v>
      </c>
    </row>
    <row r="11" spans="1:25" x14ac:dyDescent="0.25">
      <c r="A11" s="2">
        <v>42953</v>
      </c>
      <c r="B11" s="10">
        <v>1247</v>
      </c>
      <c r="C11" t="s">
        <v>533</v>
      </c>
      <c r="D11" s="1">
        <v>1456</v>
      </c>
      <c r="E11" s="1">
        <v>1650</v>
      </c>
      <c r="F11" s="2" t="s">
        <v>417</v>
      </c>
      <c r="G11" s="1">
        <v>79.099999999999994</v>
      </c>
      <c r="H11" s="4">
        <v>26.166666666666664</v>
      </c>
      <c r="I11" s="11"/>
      <c r="J11" s="11"/>
      <c r="K11" s="4">
        <v>89.1</v>
      </c>
      <c r="L11" s="4">
        <v>31.722222222222218</v>
      </c>
      <c r="M11" s="11"/>
      <c r="N11" s="11"/>
      <c r="O11" s="11"/>
      <c r="P11" s="11"/>
      <c r="Q11" s="4">
        <v>8.4</v>
      </c>
      <c r="R11" s="7">
        <v>7.42</v>
      </c>
      <c r="S11" s="231">
        <v>274.3</v>
      </c>
      <c r="T11" s="1"/>
      <c r="U11" s="49">
        <v>1986.3</v>
      </c>
      <c r="V11" s="1" t="s">
        <v>229</v>
      </c>
      <c r="W11" s="9"/>
      <c r="X11" s="3"/>
      <c r="Y11" s="4">
        <v>73.900000000000006</v>
      </c>
    </row>
    <row r="12" spans="1:25" x14ac:dyDescent="0.25">
      <c r="A12" s="2">
        <v>42960</v>
      </c>
      <c r="B12" s="10">
        <v>1627</v>
      </c>
      <c r="C12" t="s">
        <v>574</v>
      </c>
      <c r="D12" s="1">
        <v>1845</v>
      </c>
      <c r="E12" s="1">
        <v>1815</v>
      </c>
      <c r="F12" s="46" t="s">
        <v>417</v>
      </c>
      <c r="G12" s="1">
        <v>79</v>
      </c>
      <c r="H12" s="4">
        <v>26.111111111111111</v>
      </c>
      <c r="I12" s="11"/>
      <c r="J12" s="11"/>
      <c r="K12" s="4">
        <v>85.8</v>
      </c>
      <c r="L12" s="4">
        <v>29.888888888888886</v>
      </c>
      <c r="M12" s="11"/>
      <c r="N12" s="11"/>
      <c r="O12" s="11"/>
      <c r="P12" s="11"/>
      <c r="Q12" s="4">
        <v>8.8000000000000007</v>
      </c>
      <c r="R12" s="7">
        <v>7.35</v>
      </c>
      <c r="S12" s="231">
        <v>222.3</v>
      </c>
      <c r="T12" s="4">
        <v>467.40606060606098</v>
      </c>
      <c r="U12" s="45">
        <v>3154.2587878787799</v>
      </c>
      <c r="V12" s="47" t="s">
        <v>329</v>
      </c>
      <c r="W12" s="9"/>
      <c r="X12" s="3" t="s">
        <v>598</v>
      </c>
      <c r="Y12" s="4">
        <v>73.900000000000006</v>
      </c>
    </row>
    <row r="13" spans="1:25" x14ac:dyDescent="0.25">
      <c r="A13" s="2">
        <v>42966</v>
      </c>
      <c r="B13" s="10">
        <v>1509</v>
      </c>
      <c r="C13" t="s">
        <v>627</v>
      </c>
      <c r="D13" s="1">
        <v>1710</v>
      </c>
      <c r="E13" s="1">
        <v>1750</v>
      </c>
      <c r="F13" s="46" t="s">
        <v>417</v>
      </c>
      <c r="G13" s="4">
        <v>80.2</v>
      </c>
      <c r="H13" s="4">
        <v>26.777777777777779</v>
      </c>
      <c r="I13" s="1"/>
      <c r="J13" s="1"/>
      <c r="K13" s="4">
        <v>99.8</v>
      </c>
      <c r="L13" s="4">
        <v>37.666666666666664</v>
      </c>
      <c r="M13" s="1"/>
      <c r="N13" s="1"/>
      <c r="O13" s="1"/>
      <c r="P13" s="1"/>
      <c r="Q13" s="4">
        <v>8.1</v>
      </c>
      <c r="R13" s="7">
        <v>7.55</v>
      </c>
      <c r="S13" s="231">
        <v>408.2</v>
      </c>
      <c r="T13" s="4">
        <v>126</v>
      </c>
      <c r="U13" s="4">
        <v>51.2</v>
      </c>
      <c r="V13" s="1" t="s">
        <v>329</v>
      </c>
      <c r="X13" t="s">
        <v>634</v>
      </c>
      <c r="Y13" s="4">
        <v>73.900000000000006</v>
      </c>
    </row>
    <row r="14" spans="1:25" x14ac:dyDescent="0.25">
      <c r="A14" s="2">
        <v>42974</v>
      </c>
      <c r="B14" s="10">
        <v>1615</v>
      </c>
      <c r="C14" t="s">
        <v>678</v>
      </c>
      <c r="D14" s="1">
        <v>1740</v>
      </c>
      <c r="E14" s="1">
        <v>1715</v>
      </c>
      <c r="F14" s="46" t="s">
        <v>417</v>
      </c>
      <c r="G14" s="4">
        <v>80.8</v>
      </c>
      <c r="H14" s="4">
        <v>27.111111111111107</v>
      </c>
      <c r="I14" s="1"/>
      <c r="J14" s="1"/>
      <c r="K14" s="4">
        <v>96</v>
      </c>
      <c r="L14" s="4">
        <v>35.555555555555557</v>
      </c>
      <c r="M14" s="1"/>
      <c r="N14" s="1"/>
      <c r="O14" s="1"/>
      <c r="P14" s="1"/>
      <c r="Q14" s="4">
        <v>7.3</v>
      </c>
      <c r="R14" s="7">
        <v>7.5</v>
      </c>
      <c r="S14" s="231">
        <v>396.5</v>
      </c>
      <c r="T14" s="4">
        <v>150</v>
      </c>
      <c r="U14" s="4">
        <v>109.5</v>
      </c>
      <c r="V14" s="1" t="s">
        <v>681</v>
      </c>
      <c r="X14" t="s">
        <v>686</v>
      </c>
      <c r="Y14" s="4">
        <v>73.900000000000006</v>
      </c>
    </row>
    <row r="15" spans="1:25" x14ac:dyDescent="0.25">
      <c r="A15" s="2">
        <v>42981</v>
      </c>
      <c r="B15" s="10">
        <v>1412</v>
      </c>
      <c r="C15" s="46" t="s">
        <v>736</v>
      </c>
      <c r="D15" s="1">
        <v>1620</v>
      </c>
      <c r="E15" s="1">
        <v>1615</v>
      </c>
      <c r="F15" s="46" t="s">
        <v>741</v>
      </c>
      <c r="G15" s="4">
        <v>81</v>
      </c>
      <c r="H15" s="4">
        <f t="shared" ref="H15:H17" si="0">CONVERT(G15,"F","C")</f>
        <v>27.222222222222221</v>
      </c>
      <c r="I15" s="1"/>
      <c r="J15" s="1"/>
      <c r="K15" s="4">
        <v>100.9</v>
      </c>
      <c r="L15" s="4">
        <f t="shared" ref="L15:L17" si="1">CONVERT(K15,"F","C")</f>
        <v>38.277777777777779</v>
      </c>
      <c r="M15" s="1"/>
      <c r="N15" s="1"/>
      <c r="O15" s="1"/>
      <c r="P15" s="1"/>
      <c r="Q15" s="4">
        <v>8.8000000000000007</v>
      </c>
      <c r="R15" s="7">
        <v>7.62</v>
      </c>
      <c r="S15" s="231">
        <v>449.8</v>
      </c>
      <c r="T15" s="4">
        <v>44.4</v>
      </c>
      <c r="U15" s="50">
        <v>21.1</v>
      </c>
      <c r="V15" s="1" t="s">
        <v>739</v>
      </c>
      <c r="X15" s="3" t="s">
        <v>745</v>
      </c>
      <c r="Y15" s="4">
        <v>73.900000000000006</v>
      </c>
    </row>
    <row r="16" spans="1:25" s="67" customFormat="1" x14ac:dyDescent="0.25">
      <c r="A16" s="69">
        <v>42995</v>
      </c>
      <c r="B16" s="74">
        <v>1404</v>
      </c>
      <c r="C16" s="67" t="s">
        <v>852</v>
      </c>
      <c r="D16" s="68">
        <v>1530</v>
      </c>
      <c r="E16" s="68"/>
      <c r="F16" s="76" t="s">
        <v>417</v>
      </c>
      <c r="G16" s="71">
        <v>73.900000000000006</v>
      </c>
      <c r="H16" s="71">
        <f t="shared" si="0"/>
        <v>23.277777777777782</v>
      </c>
      <c r="I16" s="68"/>
      <c r="J16" s="68"/>
      <c r="K16" s="71">
        <v>87.7</v>
      </c>
      <c r="L16" s="71">
        <f t="shared" si="1"/>
        <v>30.944444444444446</v>
      </c>
      <c r="M16" s="68"/>
      <c r="N16" s="68"/>
      <c r="O16" s="68"/>
      <c r="P16" s="68"/>
      <c r="Q16" s="71">
        <v>7.6</v>
      </c>
      <c r="R16" s="72">
        <v>7.47</v>
      </c>
      <c r="S16" s="231">
        <v>396.5</v>
      </c>
      <c r="T16" s="71">
        <v>40.6</v>
      </c>
      <c r="U16" s="71">
        <v>13</v>
      </c>
      <c r="V16" s="68" t="s">
        <v>854</v>
      </c>
      <c r="X16" s="70" t="s">
        <v>743</v>
      </c>
      <c r="Y16" s="71"/>
    </row>
    <row r="17" spans="1:27" s="153" customFormat="1" x14ac:dyDescent="0.25">
      <c r="A17" s="195">
        <v>43367</v>
      </c>
      <c r="B17" s="187">
        <v>1537</v>
      </c>
      <c r="C17" s="200"/>
      <c r="D17" s="181"/>
      <c r="E17" s="181"/>
      <c r="F17" s="212" t="s">
        <v>417</v>
      </c>
      <c r="G17" s="130">
        <v>77.5</v>
      </c>
      <c r="H17" s="130">
        <f t="shared" si="0"/>
        <v>25.277777777777779</v>
      </c>
      <c r="K17" s="179">
        <v>94.1</v>
      </c>
      <c r="L17" s="179">
        <f t="shared" si="1"/>
        <v>34.499999999999993</v>
      </c>
      <c r="Q17" s="130">
        <v>10.199999999999999</v>
      </c>
      <c r="R17" s="131">
        <v>7.15</v>
      </c>
      <c r="S17" s="230">
        <v>422</v>
      </c>
      <c r="T17" s="179">
        <v>24.5</v>
      </c>
      <c r="Y17" s="144" t="s">
        <v>1147</v>
      </c>
      <c r="AA17" s="144" t="s">
        <v>1148</v>
      </c>
    </row>
    <row r="18" spans="1:27" x14ac:dyDescent="0.25">
      <c r="A18" s="2"/>
      <c r="U18" s="59"/>
    </row>
    <row r="19" spans="1:27" x14ac:dyDescent="0.25">
      <c r="A19" s="2"/>
      <c r="U19" s="59"/>
    </row>
    <row r="20" spans="1:27" x14ac:dyDescent="0.25">
      <c r="A20" s="2"/>
      <c r="U20" s="59"/>
    </row>
    <row r="21" spans="1:27" x14ac:dyDescent="0.25">
      <c r="A21" s="2"/>
      <c r="U21" s="59"/>
    </row>
    <row r="22" spans="1:27" x14ac:dyDescent="0.25">
      <c r="A22" s="2"/>
      <c r="U22" s="59"/>
    </row>
    <row r="23" spans="1:27" x14ac:dyDescent="0.25">
      <c r="U23" s="59"/>
    </row>
    <row r="24" spans="1:27" x14ac:dyDescent="0.25">
      <c r="U24" s="59"/>
    </row>
    <row r="25" spans="1:27" x14ac:dyDescent="0.25">
      <c r="U25" s="59"/>
    </row>
    <row r="26" spans="1:27" x14ac:dyDescent="0.25">
      <c r="U26" s="59"/>
    </row>
    <row r="27" spans="1:27" x14ac:dyDescent="0.25">
      <c r="U27" s="59"/>
    </row>
    <row r="28" spans="1:27" x14ac:dyDescent="0.25">
      <c r="U28" s="59"/>
    </row>
    <row r="29" spans="1:27" x14ac:dyDescent="0.25">
      <c r="U29" s="59"/>
    </row>
    <row r="30" spans="1:27" x14ac:dyDescent="0.25">
      <c r="U30" s="59"/>
    </row>
    <row r="31" spans="1:27" x14ac:dyDescent="0.25">
      <c r="U31" s="59"/>
    </row>
    <row r="32" spans="1:27" x14ac:dyDescent="0.25">
      <c r="U32" s="59"/>
    </row>
    <row r="33" spans="21:21" x14ac:dyDescent="0.25">
      <c r="U33" s="59"/>
    </row>
    <row r="34" spans="21:21" x14ac:dyDescent="0.25">
      <c r="U34" s="59"/>
    </row>
    <row r="35" spans="21:21" x14ac:dyDescent="0.25">
      <c r="U35" s="59"/>
    </row>
    <row r="36" spans="21:21" x14ac:dyDescent="0.25">
      <c r="U36" s="59"/>
    </row>
    <row r="37" spans="21:21" x14ac:dyDescent="0.25">
      <c r="U37" s="59"/>
    </row>
    <row r="38" spans="21:21" x14ac:dyDescent="0.25">
      <c r="U38" s="59"/>
    </row>
    <row r="39" spans="21:21" x14ac:dyDescent="0.25">
      <c r="U39" s="59"/>
    </row>
    <row r="40" spans="21:21" x14ac:dyDescent="0.25">
      <c r="U40" s="59"/>
    </row>
    <row r="41" spans="21:21" x14ac:dyDescent="0.25">
      <c r="U41" s="59"/>
    </row>
    <row r="42" spans="21:21" x14ac:dyDescent="0.25">
      <c r="U42" s="59"/>
    </row>
    <row r="43" spans="21:21" x14ac:dyDescent="0.25">
      <c r="U43" s="59"/>
    </row>
    <row r="44" spans="21:21" x14ac:dyDescent="0.25">
      <c r="U44" s="59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CEE17-8E7E-4AC3-9B11-A34F999B8003}">
  <sheetPr codeName="Sheet16"/>
  <dimension ref="A1:AA32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18" sqref="A18"/>
    </sheetView>
  </sheetViews>
  <sheetFormatPr defaultRowHeight="15" x14ac:dyDescent="0.25"/>
  <cols>
    <col min="1" max="1" width="26.28515625" customWidth="1"/>
    <col min="6" max="6" width="27.42578125" customWidth="1"/>
    <col min="22" max="22" width="22.5703125" customWidth="1"/>
    <col min="24" max="24" width="49.7109375" customWidth="1"/>
  </cols>
  <sheetData>
    <row r="1" spans="1:25" ht="21" x14ac:dyDescent="0.35">
      <c r="A1" s="12" t="s">
        <v>807</v>
      </c>
      <c r="B1" s="12"/>
      <c r="C1" s="12"/>
      <c r="D1" s="13"/>
      <c r="E1" s="13"/>
      <c r="G1" s="13"/>
      <c r="J1" s="14" t="s">
        <v>448</v>
      </c>
      <c r="K1" s="13"/>
      <c r="L1" s="17" t="s">
        <v>545</v>
      </c>
      <c r="M1" s="13"/>
      <c r="N1" s="13"/>
      <c r="O1" s="13" t="s">
        <v>713</v>
      </c>
      <c r="P1" t="s">
        <v>806</v>
      </c>
      <c r="Q1" s="13"/>
      <c r="R1" s="13"/>
      <c r="S1" s="6" t="s">
        <v>1146</v>
      </c>
      <c r="T1" s="13"/>
      <c r="U1" s="13"/>
      <c r="V1" s="13"/>
      <c r="W1" s="13"/>
      <c r="X1" s="13"/>
      <c r="Y1" s="13"/>
    </row>
    <row r="2" spans="1:25" x14ac:dyDescent="0.25">
      <c r="A2" s="15" t="s">
        <v>195</v>
      </c>
      <c r="B2" s="16">
        <f>AVERAGE(Q8:Q1500)</f>
        <v>7.7200000000000006</v>
      </c>
      <c r="C2" s="13"/>
      <c r="D2" s="13"/>
      <c r="E2" s="13"/>
      <c r="F2" s="17" t="s">
        <v>123</v>
      </c>
      <c r="G2" s="18">
        <v>235</v>
      </c>
      <c r="H2" s="13"/>
      <c r="I2" s="25" t="s">
        <v>500</v>
      </c>
      <c r="J2" s="41"/>
      <c r="K2" s="13"/>
      <c r="L2" s="13" t="s">
        <v>542</v>
      </c>
      <c r="M2" s="13">
        <v>5.45</v>
      </c>
      <c r="N2" s="13"/>
      <c r="O2" s="13" t="s">
        <v>669</v>
      </c>
      <c r="P2" s="13"/>
      <c r="Q2" s="13"/>
      <c r="R2" s="13"/>
      <c r="S2" s="6" t="s">
        <v>1143</v>
      </c>
      <c r="T2" s="13"/>
      <c r="U2" s="13"/>
      <c r="V2" s="13"/>
      <c r="W2" s="13"/>
      <c r="X2" s="13"/>
      <c r="Y2" s="13"/>
    </row>
    <row r="3" spans="1:25" x14ac:dyDescent="0.25">
      <c r="A3" s="15" t="s">
        <v>196</v>
      </c>
      <c r="B3" s="16">
        <f>AVERAGE(R8:R1500)</f>
        <v>7.5210000000000008</v>
      </c>
      <c r="C3" s="13"/>
      <c r="D3" s="13"/>
      <c r="E3" s="13"/>
      <c r="F3" s="17" t="s">
        <v>121</v>
      </c>
      <c r="G3" s="18" t="s">
        <v>447</v>
      </c>
      <c r="H3" s="13"/>
      <c r="I3" s="25" t="s">
        <v>454</v>
      </c>
      <c r="J3" s="42"/>
      <c r="K3" s="13"/>
      <c r="L3" s="13" t="s">
        <v>543</v>
      </c>
      <c r="M3" s="13">
        <v>55.7</v>
      </c>
      <c r="N3" s="13"/>
      <c r="O3" s="13"/>
      <c r="P3" s="13"/>
      <c r="Q3" s="13"/>
      <c r="R3" s="13"/>
      <c r="S3" s="6" t="s">
        <v>1144</v>
      </c>
      <c r="T3" s="13"/>
      <c r="U3" s="13"/>
      <c r="V3" s="13"/>
      <c r="W3" s="13"/>
      <c r="X3" s="13"/>
      <c r="Y3" s="13"/>
    </row>
    <row r="4" spans="1:25" x14ac:dyDescent="0.25">
      <c r="A4" s="15" t="s">
        <v>197</v>
      </c>
      <c r="B4" s="19">
        <f>AVERAGE(S8:S1500)</f>
        <v>374.94</v>
      </c>
      <c r="C4" s="13"/>
      <c r="D4" s="13"/>
      <c r="E4" s="13"/>
      <c r="F4" s="17" t="s">
        <v>120</v>
      </c>
      <c r="G4" s="18">
        <v>6</v>
      </c>
      <c r="H4" s="13"/>
      <c r="I4" s="13"/>
      <c r="J4" s="13"/>
      <c r="K4" s="13"/>
      <c r="L4" s="13" t="s">
        <v>544</v>
      </c>
      <c r="M4" s="13">
        <v>596</v>
      </c>
      <c r="N4" s="13"/>
      <c r="O4" s="13"/>
      <c r="P4" s="13"/>
      <c r="Q4" s="13"/>
      <c r="R4" s="13"/>
      <c r="S4" s="228" t="s">
        <v>1145</v>
      </c>
      <c r="T4" s="13"/>
      <c r="U4" s="13"/>
      <c r="V4" s="13"/>
      <c r="W4" s="13"/>
      <c r="X4" s="13"/>
      <c r="Y4" s="13"/>
    </row>
    <row r="5" spans="1:25" x14ac:dyDescent="0.25">
      <c r="A5" s="15" t="s">
        <v>198</v>
      </c>
      <c r="B5" s="57">
        <f>AVERAGE(U8:U1500)</f>
        <v>862.69609427609441</v>
      </c>
      <c r="C5" s="13"/>
      <c r="D5" s="13"/>
      <c r="E5" s="13"/>
      <c r="F5" s="17" t="s">
        <v>122</v>
      </c>
      <c r="G5" s="18">
        <v>500</v>
      </c>
      <c r="H5" s="13"/>
      <c r="I5" s="6" t="s">
        <v>499</v>
      </c>
      <c r="J5" s="6" t="s">
        <v>499</v>
      </c>
      <c r="K5" s="13"/>
      <c r="L5" s="13"/>
      <c r="M5" s="6" t="s">
        <v>499</v>
      </c>
      <c r="N5" s="6" t="s">
        <v>499</v>
      </c>
      <c r="O5" s="13"/>
      <c r="P5" s="13"/>
      <c r="Q5" s="13"/>
      <c r="R5" s="13"/>
      <c r="S5" s="172" t="s">
        <v>122</v>
      </c>
      <c r="T5" s="13"/>
      <c r="U5" s="13"/>
      <c r="V5" s="13"/>
      <c r="W5" s="13"/>
      <c r="X5" s="13"/>
      <c r="Y5" s="13"/>
    </row>
    <row r="6" spans="1:25" x14ac:dyDescent="0.25">
      <c r="A6" s="51" t="s">
        <v>710</v>
      </c>
      <c r="B6" s="16">
        <f>AVERAGE(T12:T1500)</f>
        <v>148.02929292929301</v>
      </c>
      <c r="C6" s="13"/>
      <c r="D6" s="6" t="s">
        <v>183</v>
      </c>
      <c r="E6" s="6" t="s">
        <v>184</v>
      </c>
      <c r="F6" s="13"/>
      <c r="G6" s="6" t="s">
        <v>40</v>
      </c>
      <c r="H6" s="6" t="s">
        <v>40</v>
      </c>
      <c r="I6" s="6" t="s">
        <v>40</v>
      </c>
      <c r="J6" s="6" t="s">
        <v>40</v>
      </c>
      <c r="K6" s="6" t="s">
        <v>30</v>
      </c>
      <c r="L6" s="6" t="s">
        <v>30</v>
      </c>
      <c r="M6" s="6" t="s">
        <v>30</v>
      </c>
      <c r="N6" s="6" t="s">
        <v>30</v>
      </c>
      <c r="O6" s="6" t="s">
        <v>187</v>
      </c>
      <c r="P6" s="6" t="s">
        <v>186</v>
      </c>
      <c r="Q6" s="6" t="s">
        <v>120</v>
      </c>
      <c r="R6" s="13"/>
      <c r="S6" s="20" t="s">
        <v>1142</v>
      </c>
      <c r="T6" s="20" t="s">
        <v>540</v>
      </c>
      <c r="U6" s="20" t="s">
        <v>123</v>
      </c>
      <c r="V6" s="13"/>
      <c r="W6" s="17" t="s">
        <v>147</v>
      </c>
      <c r="X6" s="13"/>
      <c r="Y6" s="13"/>
    </row>
    <row r="7" spans="1:25" x14ac:dyDescent="0.25">
      <c r="A7" s="54" t="s">
        <v>0</v>
      </c>
      <c r="B7" s="55" t="s">
        <v>1</v>
      </c>
      <c r="C7" s="55" t="s">
        <v>169</v>
      </c>
      <c r="D7" s="55" t="s">
        <v>185</v>
      </c>
      <c r="E7" s="55" t="s">
        <v>185</v>
      </c>
      <c r="F7" s="55" t="s">
        <v>10</v>
      </c>
      <c r="G7" s="55" t="s">
        <v>2</v>
      </c>
      <c r="H7" s="55" t="s">
        <v>3</v>
      </c>
      <c r="I7" s="55" t="s">
        <v>31</v>
      </c>
      <c r="J7" s="55" t="s">
        <v>32</v>
      </c>
      <c r="K7" s="55" t="s">
        <v>2</v>
      </c>
      <c r="L7" s="55" t="s">
        <v>3</v>
      </c>
      <c r="M7" s="55" t="s">
        <v>31</v>
      </c>
      <c r="N7" s="55" t="s">
        <v>32</v>
      </c>
      <c r="O7" s="55" t="s">
        <v>2</v>
      </c>
      <c r="P7" s="55" t="s">
        <v>2</v>
      </c>
      <c r="Q7" s="56" t="s">
        <v>124</v>
      </c>
      <c r="R7" s="56" t="s">
        <v>121</v>
      </c>
      <c r="S7" s="56" t="s">
        <v>553</v>
      </c>
      <c r="T7" s="56" t="s">
        <v>552</v>
      </c>
      <c r="U7" s="56" t="s">
        <v>173</v>
      </c>
      <c r="V7" s="55" t="s">
        <v>4</v>
      </c>
      <c r="W7" s="55" t="s">
        <v>148</v>
      </c>
      <c r="X7" s="55" t="s">
        <v>16</v>
      </c>
      <c r="Y7" s="55" t="s">
        <v>654</v>
      </c>
    </row>
    <row r="8" spans="1:25" x14ac:dyDescent="0.25">
      <c r="A8" s="21">
        <v>42930</v>
      </c>
      <c r="B8" s="25">
        <v>1100</v>
      </c>
      <c r="C8" s="35" t="s">
        <v>378</v>
      </c>
      <c r="D8" s="25">
        <v>1325</v>
      </c>
      <c r="E8" s="25"/>
      <c r="F8" s="2" t="s">
        <v>418</v>
      </c>
      <c r="G8" s="23">
        <v>77.8</v>
      </c>
      <c r="H8" s="23">
        <v>25.444444444444443</v>
      </c>
      <c r="I8" s="23"/>
      <c r="J8" s="23"/>
      <c r="K8" s="23">
        <v>91.7</v>
      </c>
      <c r="L8" s="23">
        <v>33.166666666666664</v>
      </c>
      <c r="M8" s="25"/>
      <c r="N8" s="25"/>
      <c r="O8" s="25"/>
      <c r="P8" s="25"/>
      <c r="Q8" s="23">
        <v>8.4</v>
      </c>
      <c r="R8" s="33">
        <v>7.84</v>
      </c>
      <c r="S8" s="22">
        <v>430.3</v>
      </c>
      <c r="T8" s="22"/>
      <c r="U8" s="23">
        <v>113</v>
      </c>
      <c r="V8" s="25" t="s">
        <v>20</v>
      </c>
      <c r="W8" s="28">
        <v>42.634999999999998</v>
      </c>
      <c r="X8" s="27" t="s">
        <v>27</v>
      </c>
      <c r="Y8" s="4">
        <v>74.099999999999994</v>
      </c>
    </row>
    <row r="9" spans="1:25" x14ac:dyDescent="0.25">
      <c r="A9" s="21">
        <v>42936</v>
      </c>
      <c r="B9" s="25">
        <v>1332</v>
      </c>
      <c r="C9" s="35" t="s">
        <v>415</v>
      </c>
      <c r="D9" s="22">
        <v>1507</v>
      </c>
      <c r="E9" s="25">
        <v>1507</v>
      </c>
      <c r="F9" s="21" t="s">
        <v>418</v>
      </c>
      <c r="G9" s="23">
        <v>81.400000000000006</v>
      </c>
      <c r="H9" s="23">
        <v>27.444444444444446</v>
      </c>
      <c r="I9" s="23"/>
      <c r="J9" s="23"/>
      <c r="K9" s="23">
        <v>94.6</v>
      </c>
      <c r="L9" s="23">
        <v>34.777777777777771</v>
      </c>
      <c r="M9" s="25"/>
      <c r="N9" s="25"/>
      <c r="O9" s="25"/>
      <c r="P9" s="25"/>
      <c r="Q9" s="23">
        <v>8.5</v>
      </c>
      <c r="R9" s="33">
        <v>7.8</v>
      </c>
      <c r="S9" s="22">
        <v>384.8</v>
      </c>
      <c r="T9" s="22"/>
      <c r="U9" s="36">
        <v>1119.9000000000001</v>
      </c>
      <c r="V9" s="25" t="s">
        <v>9</v>
      </c>
      <c r="W9" s="28">
        <v>45.496000000000002</v>
      </c>
      <c r="X9" s="25"/>
      <c r="Y9" s="4">
        <v>74.099999999999994</v>
      </c>
    </row>
    <row r="10" spans="1:25" x14ac:dyDescent="0.25">
      <c r="A10" s="2">
        <v>42947</v>
      </c>
      <c r="B10" s="10">
        <v>1207</v>
      </c>
      <c r="C10" t="s">
        <v>488</v>
      </c>
      <c r="D10" s="1">
        <v>1605</v>
      </c>
      <c r="E10" s="1"/>
      <c r="F10" s="2" t="s">
        <v>418</v>
      </c>
      <c r="G10" s="4">
        <v>80.099999999999994</v>
      </c>
      <c r="H10" s="4">
        <v>26.722222222222218</v>
      </c>
      <c r="I10" s="11"/>
      <c r="J10" s="11"/>
      <c r="K10" s="1">
        <v>91.1</v>
      </c>
      <c r="L10" s="4">
        <v>32.833333333333329</v>
      </c>
      <c r="M10" s="11"/>
      <c r="N10" s="11"/>
      <c r="O10" s="11"/>
      <c r="P10" s="11"/>
      <c r="Q10" s="4">
        <v>7.1</v>
      </c>
      <c r="R10" s="7">
        <v>7.72</v>
      </c>
      <c r="S10" s="231">
        <v>364</v>
      </c>
      <c r="T10" s="1"/>
      <c r="U10" s="4">
        <v>217.8</v>
      </c>
      <c r="V10" s="1" t="s">
        <v>493</v>
      </c>
      <c r="W10" s="9"/>
      <c r="X10" s="3"/>
      <c r="Y10" s="4">
        <v>74.099999999999994</v>
      </c>
    </row>
    <row r="11" spans="1:25" x14ac:dyDescent="0.25">
      <c r="A11" s="2">
        <v>42953</v>
      </c>
      <c r="B11" s="10">
        <v>1306</v>
      </c>
      <c r="C11" t="s">
        <v>535</v>
      </c>
      <c r="D11" s="1">
        <v>1456</v>
      </c>
      <c r="E11" s="1">
        <v>1650</v>
      </c>
      <c r="F11" s="2" t="s">
        <v>418</v>
      </c>
      <c r="G11" s="1">
        <v>80.099999999999994</v>
      </c>
      <c r="H11" s="4">
        <v>26.722222222222218</v>
      </c>
      <c r="I11" s="11"/>
      <c r="J11" s="11"/>
      <c r="K11" s="4">
        <v>89.4</v>
      </c>
      <c r="L11" s="4">
        <v>31.888888888888893</v>
      </c>
      <c r="M11" s="11"/>
      <c r="N11" s="11"/>
      <c r="O11" s="11"/>
      <c r="P11" s="11"/>
      <c r="Q11" s="4">
        <v>7.8</v>
      </c>
      <c r="R11" s="7">
        <v>7.42</v>
      </c>
      <c r="S11" s="231">
        <v>248.3</v>
      </c>
      <c r="T11" s="1"/>
      <c r="U11" s="49">
        <v>2419.6</v>
      </c>
      <c r="V11" s="1" t="s">
        <v>229</v>
      </c>
      <c r="W11" s="9"/>
      <c r="X11" s="3"/>
      <c r="Y11" s="4">
        <v>74.099999999999994</v>
      </c>
    </row>
    <row r="12" spans="1:25" x14ac:dyDescent="0.25">
      <c r="A12" s="2">
        <v>42960</v>
      </c>
      <c r="B12" s="10">
        <v>1655</v>
      </c>
      <c r="C12" t="s">
        <v>576</v>
      </c>
      <c r="D12" s="1">
        <v>1845</v>
      </c>
      <c r="E12" s="1">
        <v>1815</v>
      </c>
      <c r="F12" s="2" t="s">
        <v>418</v>
      </c>
      <c r="G12" s="1">
        <v>79.099999999999994</v>
      </c>
      <c r="H12" s="4">
        <v>26.166666666666664</v>
      </c>
      <c r="I12" s="11"/>
      <c r="J12" s="11"/>
      <c r="K12" s="4">
        <v>87.4</v>
      </c>
      <c r="L12" s="4">
        <v>30.777777777777779</v>
      </c>
      <c r="M12" s="11"/>
      <c r="N12" s="11"/>
      <c r="O12" s="11"/>
      <c r="P12" s="11"/>
      <c r="Q12" s="4">
        <v>7.1</v>
      </c>
      <c r="R12" s="7">
        <v>7.34</v>
      </c>
      <c r="S12" s="231">
        <v>219.70000000000002</v>
      </c>
      <c r="T12" s="4">
        <v>516.37575757575803</v>
      </c>
      <c r="U12" s="45">
        <v>3649.4648484848499</v>
      </c>
      <c r="V12" s="47" t="s">
        <v>329</v>
      </c>
      <c r="W12" s="9"/>
      <c r="X12" s="3" t="s">
        <v>600</v>
      </c>
      <c r="Y12" s="4">
        <v>74.099999999999994</v>
      </c>
    </row>
    <row r="13" spans="1:25" x14ac:dyDescent="0.25">
      <c r="A13" s="2">
        <v>42966</v>
      </c>
      <c r="B13" s="10">
        <v>1521</v>
      </c>
      <c r="C13" t="s">
        <v>628</v>
      </c>
      <c r="D13" s="1">
        <v>1710</v>
      </c>
      <c r="E13" s="1">
        <v>1750</v>
      </c>
      <c r="F13" s="2" t="s">
        <v>418</v>
      </c>
      <c r="G13" s="4">
        <v>82</v>
      </c>
      <c r="H13" s="4">
        <v>27.777777777777779</v>
      </c>
      <c r="I13" s="1"/>
      <c r="J13" s="1"/>
      <c r="K13" s="4">
        <v>96.6</v>
      </c>
      <c r="L13" s="4">
        <v>35.888888888888886</v>
      </c>
      <c r="M13" s="1"/>
      <c r="N13" s="1"/>
      <c r="O13" s="1"/>
      <c r="P13" s="1"/>
      <c r="Q13" s="4">
        <v>7.8</v>
      </c>
      <c r="R13" s="7">
        <v>7.47</v>
      </c>
      <c r="S13" s="231">
        <v>413.40000000000003</v>
      </c>
      <c r="T13" s="4">
        <v>115</v>
      </c>
      <c r="U13" s="4">
        <v>86.2</v>
      </c>
      <c r="V13" s="1" t="s">
        <v>329</v>
      </c>
      <c r="X13" t="s">
        <v>635</v>
      </c>
      <c r="Y13" s="4">
        <v>74.099999999999994</v>
      </c>
    </row>
    <row r="14" spans="1:25" x14ac:dyDescent="0.25">
      <c r="A14" s="2">
        <v>42974</v>
      </c>
      <c r="B14" s="10">
        <v>1628</v>
      </c>
      <c r="C14" t="s">
        <v>679</v>
      </c>
      <c r="D14" s="1">
        <v>1740</v>
      </c>
      <c r="E14" s="1">
        <v>1715</v>
      </c>
      <c r="F14" s="46" t="s">
        <v>418</v>
      </c>
      <c r="G14" s="4">
        <v>80.599999999999994</v>
      </c>
      <c r="H14" s="4">
        <v>26.999999999999996</v>
      </c>
      <c r="I14" s="1"/>
      <c r="J14" s="1"/>
      <c r="K14" s="4">
        <v>97.4</v>
      </c>
      <c r="L14" s="4">
        <v>36.333333333333336</v>
      </c>
      <c r="M14" s="1"/>
      <c r="N14" s="1"/>
      <c r="O14" s="1"/>
      <c r="P14" s="1"/>
      <c r="Q14" s="4">
        <v>7.2</v>
      </c>
      <c r="R14" s="7">
        <v>7.43</v>
      </c>
      <c r="S14" s="231">
        <v>400.40000000000003</v>
      </c>
      <c r="T14" s="4">
        <v>143</v>
      </c>
      <c r="U14" s="4">
        <v>116.9</v>
      </c>
      <c r="V14" s="1" t="s">
        <v>681</v>
      </c>
      <c r="X14" t="s">
        <v>683</v>
      </c>
      <c r="Y14" s="4">
        <v>74.099999999999994</v>
      </c>
    </row>
    <row r="15" spans="1:25" x14ac:dyDescent="0.25">
      <c r="A15" s="2">
        <v>42981</v>
      </c>
      <c r="B15" s="25">
        <v>1427</v>
      </c>
      <c r="C15" s="46" t="s">
        <v>737</v>
      </c>
      <c r="D15" s="1">
        <v>1620</v>
      </c>
      <c r="E15" s="25">
        <v>1615</v>
      </c>
      <c r="F15" s="21" t="s">
        <v>418</v>
      </c>
      <c r="G15" s="23">
        <v>83.1</v>
      </c>
      <c r="H15" s="23">
        <f t="shared" ref="H15:H17" si="0">CONVERT(G15,"F","C")</f>
        <v>28.388888888888886</v>
      </c>
      <c r="I15" s="23"/>
      <c r="J15" s="23"/>
      <c r="K15" s="23">
        <v>99.5</v>
      </c>
      <c r="L15" s="23">
        <f t="shared" ref="L15:L17" si="1">CONVERT(K15,"F","C")</f>
        <v>37.5</v>
      </c>
      <c r="M15" s="25"/>
      <c r="N15" s="25"/>
      <c r="O15" s="25"/>
      <c r="P15" s="25"/>
      <c r="Q15" s="23">
        <v>8.1</v>
      </c>
      <c r="R15" s="33">
        <v>7.47</v>
      </c>
      <c r="S15" s="22">
        <v>453.7</v>
      </c>
      <c r="T15" s="22">
        <v>42.3</v>
      </c>
      <c r="U15" s="44">
        <v>15.5</v>
      </c>
      <c r="V15" s="1" t="s">
        <v>739</v>
      </c>
      <c r="W15" s="28"/>
      <c r="X15" s="27" t="s">
        <v>746</v>
      </c>
      <c r="Y15" s="4">
        <v>74.099999999999994</v>
      </c>
    </row>
    <row r="16" spans="1:25" s="67" customFormat="1" x14ac:dyDescent="0.25">
      <c r="A16" s="69">
        <v>42995</v>
      </c>
      <c r="B16" s="74">
        <v>1416</v>
      </c>
      <c r="C16" s="67" t="s">
        <v>853</v>
      </c>
      <c r="D16" s="68">
        <v>1530</v>
      </c>
      <c r="E16" s="68"/>
      <c r="F16" s="76" t="s">
        <v>418</v>
      </c>
      <c r="G16" s="71">
        <v>74</v>
      </c>
      <c r="H16" s="71">
        <f t="shared" si="0"/>
        <v>23.333333333333332</v>
      </c>
      <c r="I16" s="68"/>
      <c r="J16" s="68"/>
      <c r="K16" s="71">
        <v>86.7</v>
      </c>
      <c r="L16" s="71">
        <f t="shared" si="1"/>
        <v>30.388888888888889</v>
      </c>
      <c r="M16" s="68"/>
      <c r="N16" s="68"/>
      <c r="O16" s="68"/>
      <c r="P16" s="68"/>
      <c r="Q16" s="71">
        <v>7.4</v>
      </c>
      <c r="R16" s="72">
        <v>7.47</v>
      </c>
      <c r="S16" s="231">
        <v>397.8</v>
      </c>
      <c r="T16" s="71">
        <v>43.7</v>
      </c>
      <c r="U16" s="71">
        <v>25.9</v>
      </c>
      <c r="V16" s="68" t="s">
        <v>854</v>
      </c>
      <c r="X16" s="70" t="s">
        <v>856</v>
      </c>
      <c r="Y16" s="71"/>
    </row>
    <row r="17" spans="1:27" s="153" customFormat="1" x14ac:dyDescent="0.25">
      <c r="A17" s="195">
        <v>43367</v>
      </c>
      <c r="B17" s="187">
        <v>1550</v>
      </c>
      <c r="C17" s="200"/>
      <c r="D17" s="181"/>
      <c r="E17" s="181"/>
      <c r="F17" s="212" t="s">
        <v>1150</v>
      </c>
      <c r="G17" s="130">
        <v>77.3</v>
      </c>
      <c r="H17" s="130">
        <f t="shared" si="0"/>
        <v>25.166666666666664</v>
      </c>
      <c r="K17" s="179">
        <v>94.2</v>
      </c>
      <c r="L17" s="179">
        <f t="shared" si="1"/>
        <v>34.555555555555557</v>
      </c>
      <c r="Q17" s="130">
        <v>7.8</v>
      </c>
      <c r="R17" s="131">
        <v>7.25</v>
      </c>
      <c r="S17" s="230">
        <v>437</v>
      </c>
      <c r="T17" s="179">
        <v>27.8</v>
      </c>
      <c r="Y17" s="144" t="s">
        <v>1147</v>
      </c>
      <c r="AA17" s="144" t="s">
        <v>1090</v>
      </c>
    </row>
    <row r="18" spans="1:27" x14ac:dyDescent="0.25">
      <c r="U18" s="59"/>
    </row>
    <row r="19" spans="1:27" x14ac:dyDescent="0.25">
      <c r="U19" s="59"/>
    </row>
    <row r="20" spans="1:27" x14ac:dyDescent="0.25">
      <c r="U20" s="59"/>
    </row>
    <row r="21" spans="1:27" x14ac:dyDescent="0.25">
      <c r="U21" s="59"/>
    </row>
    <row r="22" spans="1:27" x14ac:dyDescent="0.25">
      <c r="U22" s="59"/>
    </row>
    <row r="23" spans="1:27" x14ac:dyDescent="0.25">
      <c r="U23" s="59"/>
    </row>
    <row r="24" spans="1:27" x14ac:dyDescent="0.25">
      <c r="U24" s="59"/>
    </row>
    <row r="25" spans="1:27" x14ac:dyDescent="0.25">
      <c r="U25" s="59"/>
    </row>
    <row r="26" spans="1:27" x14ac:dyDescent="0.25">
      <c r="U26" s="59"/>
    </row>
    <row r="27" spans="1:27" x14ac:dyDescent="0.25">
      <c r="U27" s="59"/>
    </row>
    <row r="28" spans="1:27" x14ac:dyDescent="0.25">
      <c r="U28" s="59"/>
    </row>
    <row r="29" spans="1:27" x14ac:dyDescent="0.25">
      <c r="U29" s="59"/>
    </row>
    <row r="30" spans="1:27" x14ac:dyDescent="0.25">
      <c r="U30" s="59"/>
    </row>
    <row r="31" spans="1:27" x14ac:dyDescent="0.25">
      <c r="U31" s="59"/>
    </row>
    <row r="32" spans="1:27" x14ac:dyDescent="0.25">
      <c r="U32" s="59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40D8E-74EB-46F0-8937-257B592DD6AA}">
  <sheetPr codeName="Sheet17"/>
  <dimension ref="A1:AH35"/>
  <sheetViews>
    <sheetView workbookViewId="0">
      <selection activeCell="C6" sqref="C6"/>
    </sheetView>
  </sheetViews>
  <sheetFormatPr defaultRowHeight="15" x14ac:dyDescent="0.25"/>
  <cols>
    <col min="1" max="1" width="21.7109375" customWidth="1"/>
    <col min="2" max="2" width="14.5703125" customWidth="1"/>
    <col min="3" max="3" width="14.28515625" customWidth="1"/>
    <col min="4" max="4" width="13.42578125" customWidth="1"/>
    <col min="8" max="8" width="17.7109375" customWidth="1"/>
    <col min="11" max="11" width="11.42578125" customWidth="1"/>
    <col min="12" max="12" width="15.7109375" customWidth="1"/>
    <col min="13" max="13" width="14.85546875" customWidth="1"/>
    <col min="15" max="15" width="10.28515625" customWidth="1"/>
    <col min="16" max="16" width="12" customWidth="1"/>
    <col min="18" max="19" width="12" customWidth="1"/>
  </cols>
  <sheetData>
    <row r="1" spans="1:34" ht="21" x14ac:dyDescent="0.35">
      <c r="A1" s="12" t="s">
        <v>768</v>
      </c>
      <c r="B1" s="12"/>
      <c r="C1" s="12"/>
      <c r="I1" s="85"/>
      <c r="J1" s="86"/>
      <c r="K1" s="87"/>
    </row>
    <row r="2" spans="1:34" ht="21" x14ac:dyDescent="0.35">
      <c r="A2" s="64" t="s">
        <v>769</v>
      </c>
      <c r="B2" s="12"/>
      <c r="C2" s="12"/>
    </row>
    <row r="3" spans="1:34" ht="21" x14ac:dyDescent="0.35">
      <c r="A3" s="12"/>
      <c r="B3" s="65" t="s">
        <v>225</v>
      </c>
      <c r="C3" s="65" t="s">
        <v>200</v>
      </c>
      <c r="D3" s="65" t="s">
        <v>179</v>
      </c>
      <c r="E3" s="66" t="s">
        <v>757</v>
      </c>
      <c r="F3" s="66" t="s">
        <v>758</v>
      </c>
      <c r="G3" s="66" t="s">
        <v>759</v>
      </c>
      <c r="H3" s="66" t="s">
        <v>760</v>
      </c>
      <c r="I3" s="66" t="s">
        <v>761</v>
      </c>
      <c r="J3" s="66" t="s">
        <v>762</v>
      </c>
      <c r="K3" s="66" t="s">
        <v>763</v>
      </c>
      <c r="L3" s="66" t="s">
        <v>764</v>
      </c>
      <c r="M3" s="66" t="s">
        <v>772</v>
      </c>
      <c r="N3" s="66" t="s">
        <v>765</v>
      </c>
      <c r="O3" s="66" t="s">
        <v>766</v>
      </c>
      <c r="P3" s="66" t="s">
        <v>1077</v>
      </c>
      <c r="Q3" s="79" t="s">
        <v>767</v>
      </c>
      <c r="T3" s="80"/>
      <c r="U3" s="80"/>
      <c r="V3" s="80"/>
      <c r="W3" s="81"/>
      <c r="X3" s="81"/>
      <c r="Y3" s="82"/>
      <c r="Z3" s="82"/>
      <c r="AA3" s="82"/>
      <c r="AB3" s="82"/>
      <c r="AC3" s="82"/>
      <c r="AD3" s="82"/>
      <c r="AE3" s="82"/>
      <c r="AF3" s="82"/>
      <c r="AG3" s="82"/>
      <c r="AH3" s="82"/>
    </row>
    <row r="4" spans="1:34" s="67" customFormat="1" x14ac:dyDescent="0.25">
      <c r="A4" s="96" t="s">
        <v>654</v>
      </c>
      <c r="B4" s="90">
        <v>41.6</v>
      </c>
      <c r="C4" s="90">
        <v>44</v>
      </c>
      <c r="D4" s="90">
        <v>46.2</v>
      </c>
      <c r="E4" s="91">
        <v>47.9</v>
      </c>
      <c r="F4" s="91">
        <v>49</v>
      </c>
      <c r="G4" s="92">
        <v>54.4</v>
      </c>
      <c r="H4" s="92">
        <v>54.6</v>
      </c>
      <c r="I4" s="92">
        <v>54.8</v>
      </c>
      <c r="J4" s="92">
        <v>54.9</v>
      </c>
      <c r="K4" s="92">
        <v>59.3</v>
      </c>
      <c r="L4" s="92">
        <v>61.8</v>
      </c>
      <c r="M4" s="92">
        <v>62.2</v>
      </c>
      <c r="N4" s="92">
        <v>71.8</v>
      </c>
      <c r="O4" s="92">
        <v>73.900000000000006</v>
      </c>
      <c r="P4" s="92">
        <v>74.099999999999994</v>
      </c>
      <c r="Q4" s="103">
        <f>P4-B4</f>
        <v>32.499999999999993</v>
      </c>
      <c r="R4" s="83" t="s">
        <v>770</v>
      </c>
      <c r="T4" s="80"/>
    </row>
    <row r="5" spans="1:34" s="67" customFormat="1" x14ac:dyDescent="0.25">
      <c r="A5" s="97" t="s">
        <v>771</v>
      </c>
      <c r="B5" s="94">
        <f>COUNT(SOB!A10:A1500)</f>
        <v>20</v>
      </c>
      <c r="C5" s="95">
        <f>COUNT('Top of Tapco'!A8:A1500)</f>
        <v>17</v>
      </c>
      <c r="D5" s="95">
        <f>COUNT('Sandy Bch'!A8:A1500)</f>
        <v>20</v>
      </c>
      <c r="E5" s="95">
        <f>COUNT('Main St.'!A8:A1500)</f>
        <v>16</v>
      </c>
      <c r="F5" s="95">
        <f>COUNT(Otter!A12:A1003)</f>
        <v>698</v>
      </c>
      <c r="G5" s="95">
        <f>COUNT(Reilly!A8:A1500)</f>
        <v>16</v>
      </c>
      <c r="H5" s="95">
        <f>COUNT('Abv Rio Verde'!A8:A1500)</f>
        <v>16</v>
      </c>
      <c r="I5" s="95">
        <f>COUNT('Abv 89a'!A8:A1500)</f>
        <v>16</v>
      </c>
      <c r="J5" s="95">
        <f>COUNT('Blo 89a'!A8:A1500)</f>
        <v>23</v>
      </c>
      <c r="K5" s="95">
        <f>COUNT('Prairie Ln'!A8:A1500)</f>
        <v>15</v>
      </c>
      <c r="L5" s="95">
        <f>COUNT('Abv Oak Ck'!A8:A1500)</f>
        <v>15</v>
      </c>
      <c r="M5" s="95">
        <f>COUNT('Blo Alcantara'!A8:A1500)</f>
        <v>17</v>
      </c>
      <c r="N5" s="95">
        <f>COUNT(Parsons!A8:A1500)</f>
        <v>9</v>
      </c>
      <c r="O5" s="95">
        <f>COUNT('Black Brdg'!A8:A1500)</f>
        <v>10</v>
      </c>
      <c r="P5" s="95">
        <f>COUNT('Top of Tapco'!A8:A1500)</f>
        <v>17</v>
      </c>
      <c r="Q5" s="94">
        <f>SUM(B5:P5)</f>
        <v>925</v>
      </c>
      <c r="R5" s="84" t="s">
        <v>788</v>
      </c>
      <c r="T5" s="80"/>
    </row>
    <row r="6" spans="1:34" x14ac:dyDescent="0.25">
      <c r="A6" s="98" t="s">
        <v>195</v>
      </c>
      <c r="B6" s="114">
        <f>SOB!B2</f>
        <v>8.7722222222222204</v>
      </c>
      <c r="C6" s="114">
        <f>'Top of Tapco'!B2</f>
        <v>9.1235294117647054</v>
      </c>
      <c r="D6" s="115">
        <f>'Sandy Bch'!B2</f>
        <v>8.7466666666666661</v>
      </c>
      <c r="E6" s="115">
        <f>'Main St.'!B2</f>
        <v>8.7000000000000011</v>
      </c>
      <c r="F6" s="115">
        <f>Otter!B2</f>
        <v>9.2189624329159088</v>
      </c>
      <c r="G6" s="115">
        <f>Reilly!B2</f>
        <v>9.25</v>
      </c>
      <c r="H6" s="115">
        <f>'Abv Rio Verde'!B2</f>
        <v>8.3812499999999996</v>
      </c>
      <c r="I6" s="115">
        <f>'Abv 89a'!B2</f>
        <v>8.2687500000000007</v>
      </c>
      <c r="J6" s="115">
        <f>'Blo 89a'!B2</f>
        <v>8.7714285714285705</v>
      </c>
      <c r="K6" s="115">
        <f>'Prairie Ln'!B2</f>
        <v>8.6285714285714281</v>
      </c>
      <c r="L6" s="115">
        <f>'Abv Oak Ck'!B2</f>
        <v>8.129999999999999</v>
      </c>
      <c r="M6" s="115">
        <f>'Blo Alcantara'!B2</f>
        <v>8.4235294117647044</v>
      </c>
      <c r="N6" s="115">
        <f>Parsons!B2</f>
        <v>7.8555555555555543</v>
      </c>
      <c r="O6" s="115">
        <f>'Black Brdg'!B2</f>
        <v>8.629999999999999</v>
      </c>
      <c r="P6" s="115">
        <f>'Top of Tapco'!B2</f>
        <v>9.1235294117647054</v>
      </c>
      <c r="Q6" s="116">
        <f>AVERAGE(B6:P6)</f>
        <v>8.6682663408436316</v>
      </c>
      <c r="R6" s="101">
        <v>6</v>
      </c>
      <c r="T6" s="80"/>
    </row>
    <row r="7" spans="1:34" s="67" customFormat="1" x14ac:dyDescent="0.25">
      <c r="A7" s="99" t="s">
        <v>775</v>
      </c>
      <c r="B7" s="117">
        <f>MAX(SOB!Q10:Q1002)</f>
        <v>10.3</v>
      </c>
      <c r="C7" s="117">
        <f>MAX('Top of Tapco'!$Q$8:$Q$1000)</f>
        <v>14</v>
      </c>
      <c r="D7" s="117">
        <f>MAX('Sandy Bch'!$Q$8:$Q$1000)</f>
        <v>9.9</v>
      </c>
      <c r="E7" s="117">
        <f>MAX('Main St.'!$Q$8:$Q$1000)</f>
        <v>9.8000000000000007</v>
      </c>
      <c r="F7" s="117">
        <f>MAX(Otter!$Q$12:$Q$1003)</f>
        <v>12.7</v>
      </c>
      <c r="G7" s="117">
        <f>MAX(Reilly!$Q$8:$Q$1000)</f>
        <v>12.9</v>
      </c>
      <c r="H7" s="117">
        <f>MAX('Abv Rio Verde'!$Q$8:$Q$1000)</f>
        <v>11.2</v>
      </c>
      <c r="I7" s="117">
        <f>MAX('Abv 89a'!$Q$8:$Q$1000)</f>
        <v>10.8</v>
      </c>
      <c r="J7" s="117">
        <f>MAX('Blo 89a'!$Q$8:$Q$1000)</f>
        <v>10.7</v>
      </c>
      <c r="K7" s="117">
        <f>MAX('Prairie Ln'!$Q$8:$Q$1000)</f>
        <v>11</v>
      </c>
      <c r="L7" s="117">
        <f>MAX('Abv Oak Ck'!$Q$8:$Q$1000)</f>
        <v>10.6</v>
      </c>
      <c r="M7" s="117">
        <f>MAX('Blo Alcantara'!$Q$8:$Q$1000)</f>
        <v>10</v>
      </c>
      <c r="N7" s="117">
        <f>MAX(Parsons!$Q$8:$Q$1000)</f>
        <v>9</v>
      </c>
      <c r="O7" s="117">
        <f>MAX('Black Brdg'!$Q$8:$Q$1000)</f>
        <v>10.199999999999999</v>
      </c>
      <c r="P7" s="117">
        <f>MAX('Top of Tapco'!$Q$8:$Q$1000)</f>
        <v>14</v>
      </c>
      <c r="Q7" s="118">
        <f>MAX(B7:P7)</f>
        <v>14</v>
      </c>
      <c r="R7" s="89"/>
      <c r="T7" s="80"/>
    </row>
    <row r="8" spans="1:34" s="67" customFormat="1" x14ac:dyDescent="0.25">
      <c r="A8" s="99" t="s">
        <v>773</v>
      </c>
      <c r="B8" s="117">
        <f>MIN(SOB!Q10:Q1003)</f>
        <v>8.1</v>
      </c>
      <c r="C8" s="117">
        <f>MIN('Top of Tapco'!$Q$8:$Q$1001)</f>
        <v>7.3</v>
      </c>
      <c r="D8" s="117">
        <f>MIN('Sandy Bch'!$Q$8:$Q$1001)</f>
        <v>7.3</v>
      </c>
      <c r="E8" s="117">
        <f>MIN('Main St.'!$Q$8:$Q$1001)</f>
        <v>7.2</v>
      </c>
      <c r="F8" s="117">
        <f>MIN(Otter!$Q$12:$Q$1004)</f>
        <v>6.4</v>
      </c>
      <c r="G8" s="117">
        <f>MIN(Reilly!$Q$8:$Q$1001)</f>
        <v>7.1</v>
      </c>
      <c r="H8" s="125">
        <f>MIN('Abv Rio Verde'!$Q$8:$Q$1001)</f>
        <v>6</v>
      </c>
      <c r="I8" s="117">
        <f>MIN('Abv 89a'!$Q$8:$Q$1001)</f>
        <v>6.5</v>
      </c>
      <c r="J8" s="117">
        <f>MIN('Blo 89a'!$Q$8:$Q$1001)</f>
        <v>6.4</v>
      </c>
      <c r="K8" s="117">
        <f>MIN('Prairie Ln'!$Q$8:$Q$1001)</f>
        <v>6.5</v>
      </c>
      <c r="L8" s="125">
        <f>MIN('Abv Oak Ck'!$Q$8:$Q$1001)</f>
        <v>6</v>
      </c>
      <c r="M8" s="117">
        <f>MIN('Blo Alcantara'!$Q$8:$Q$1001)</f>
        <v>6.7</v>
      </c>
      <c r="N8" s="117">
        <f>MIN(Parsons!$Q$8:$Q$1001)</f>
        <v>6.1</v>
      </c>
      <c r="O8" s="117">
        <f>MIN('Black Brdg'!$Q$8:$Q$1001)</f>
        <v>7.3</v>
      </c>
      <c r="P8" s="117">
        <f>MIN('Top of Tapco'!$Q$8:$Q$1001)</f>
        <v>7.3</v>
      </c>
      <c r="Q8" s="124">
        <f>MIN(B8:P8)</f>
        <v>6</v>
      </c>
      <c r="R8" s="89"/>
      <c r="T8" s="80"/>
    </row>
    <row r="9" spans="1:34" s="67" customFormat="1" x14ac:dyDescent="0.25">
      <c r="A9" s="100" t="s">
        <v>783</v>
      </c>
      <c r="B9" s="119">
        <f>B7-B8</f>
        <v>2.2000000000000011</v>
      </c>
      <c r="C9" s="119">
        <f t="shared" ref="C9:K9" si="0">C7-C8</f>
        <v>6.7</v>
      </c>
      <c r="D9" s="119">
        <f t="shared" ref="D9" si="1">D7-D8</f>
        <v>2.6000000000000005</v>
      </c>
      <c r="E9" s="119">
        <f t="shared" ref="E9" si="2">E7-E8</f>
        <v>2.6000000000000005</v>
      </c>
      <c r="F9" s="119">
        <f t="shared" ref="F9" si="3">F7-F8</f>
        <v>6.2999999999999989</v>
      </c>
      <c r="G9" s="119">
        <f t="shared" ref="G9" si="4">G7-G8</f>
        <v>5.8000000000000007</v>
      </c>
      <c r="H9" s="119">
        <f t="shared" ref="H9" si="5">H7-H8</f>
        <v>5.1999999999999993</v>
      </c>
      <c r="I9" s="119">
        <f t="shared" ref="I9" si="6">I7-I8</f>
        <v>4.3000000000000007</v>
      </c>
      <c r="J9" s="119">
        <f t="shared" ref="J9" si="7">J7-J8</f>
        <v>4.2999999999999989</v>
      </c>
      <c r="K9" s="119">
        <f t="shared" si="0"/>
        <v>4.5</v>
      </c>
      <c r="L9" s="119">
        <f t="shared" ref="L9" si="8">L7-L8</f>
        <v>4.5999999999999996</v>
      </c>
      <c r="M9" s="119">
        <f t="shared" ref="M9" si="9">M7-M8</f>
        <v>3.3</v>
      </c>
      <c r="N9" s="119">
        <f t="shared" ref="N9" si="10">N7-N8</f>
        <v>2.9000000000000004</v>
      </c>
      <c r="O9" s="119">
        <f t="shared" ref="O9" si="11">O7-O8</f>
        <v>2.8999999999999995</v>
      </c>
      <c r="P9" s="119">
        <f t="shared" ref="P9:Q9" si="12">P7-P8</f>
        <v>6.7</v>
      </c>
      <c r="Q9" s="119">
        <f t="shared" si="12"/>
        <v>8</v>
      </c>
      <c r="R9" s="104"/>
      <c r="T9" s="80"/>
    </row>
    <row r="10" spans="1:34" x14ac:dyDescent="0.25">
      <c r="A10" s="98" t="s">
        <v>196</v>
      </c>
      <c r="B10" s="61">
        <f>SOB!B3</f>
        <v>7.6538888888888907</v>
      </c>
      <c r="C10" s="61">
        <f>'Top of Tapco'!B3</f>
        <v>7.7511764705882342</v>
      </c>
      <c r="D10" s="62">
        <f>'Sandy Bch'!B3</f>
        <v>7.9426666666666668</v>
      </c>
      <c r="E10" s="62">
        <f>'Main St.'!B3</f>
        <v>7.8090909090909095</v>
      </c>
      <c r="F10" s="62">
        <f>Otter!B3</f>
        <v>7.8072021660649842</v>
      </c>
      <c r="G10" s="62">
        <f>Reilly!B3</f>
        <v>7.5437499999999993</v>
      </c>
      <c r="H10" s="62">
        <f>'Abv Rio Verde'!B3</f>
        <v>7.4762500000000003</v>
      </c>
      <c r="I10" s="62">
        <f>'Abv 89a'!B3</f>
        <v>7.4856249999999998</v>
      </c>
      <c r="J10" s="62">
        <f>'Blo 89a'!B3</f>
        <v>7.5061904761904774</v>
      </c>
      <c r="K10" s="62">
        <f>'Prairie Ln'!B3</f>
        <v>7.6307142857142862</v>
      </c>
      <c r="L10" s="62">
        <f>'Abv Oak Ck'!B3</f>
        <v>7.6260000000000003</v>
      </c>
      <c r="M10" s="62">
        <f>'Blo Alcantara'!B3</f>
        <v>7.7182352941176475</v>
      </c>
      <c r="N10" s="62">
        <f>Parsons!B3</f>
        <v>7.6966666666666681</v>
      </c>
      <c r="O10" s="62">
        <f>'Black Brdg'!B3</f>
        <v>7.5190000000000001</v>
      </c>
      <c r="P10" s="62">
        <f>'Top of Tapco'!B3</f>
        <v>7.7511764705882342</v>
      </c>
      <c r="Q10" s="75">
        <f t="shared" ref="Q10" si="13">AVERAGE(B10:P10)</f>
        <v>7.6611755529718009</v>
      </c>
      <c r="R10" s="102" t="s">
        <v>447</v>
      </c>
      <c r="T10" s="80"/>
    </row>
    <row r="11" spans="1:34" x14ac:dyDescent="0.25">
      <c r="A11" s="99" t="s">
        <v>776</v>
      </c>
      <c r="B11" s="73">
        <f>MAX(SOB!R10:R1004)</f>
        <v>8.08</v>
      </c>
      <c r="C11" s="73">
        <f>MAX('Top of Tapco'!$R$8:$R$1002)</f>
        <v>8.31</v>
      </c>
      <c r="D11" s="73">
        <f>MAX('Sandy Bch'!$R$8:$R$1002)</f>
        <v>8.34</v>
      </c>
      <c r="E11" s="73">
        <f>MAX('Main St.'!$R$8:$R$1002)</f>
        <v>8.0500000000000007</v>
      </c>
      <c r="F11" s="73">
        <f>MAX(Otter!$R$12:$R$1005)</f>
        <v>8.4700000000000006</v>
      </c>
      <c r="G11" s="73">
        <f>MAX(Reilly!$R$8:$R$1002)</f>
        <v>7.82</v>
      </c>
      <c r="H11" s="73">
        <f>MAX('Abv Rio Verde'!$R$8:$R$1002)</f>
        <v>7.88</v>
      </c>
      <c r="I11" s="73">
        <f>MAX('Abv 89a'!$R$8:$R$1002)</f>
        <v>7.91</v>
      </c>
      <c r="J11" s="73">
        <f>MAX('Blo 89a'!$R$8:$R$1002)</f>
        <v>7.91</v>
      </c>
      <c r="K11" s="73">
        <f>MAX('Prairie Ln'!$R$8:$R$1002)</f>
        <v>7.96</v>
      </c>
      <c r="L11" s="73">
        <f>MAX('Abv Oak Ck'!$R$8:$R$1002)</f>
        <v>8</v>
      </c>
      <c r="M11" s="73">
        <f>MAX('Blo Alcantara'!$R$8:$R$1002)</f>
        <v>8.1</v>
      </c>
      <c r="N11" s="73">
        <f>MAX(Parsons!$R$8:$R$1002)</f>
        <v>7.9</v>
      </c>
      <c r="O11" s="73">
        <f>MAX('Black Brdg'!$R$8:$R$1002)</f>
        <v>7.8</v>
      </c>
      <c r="P11" s="73">
        <f>MAX('Top of Tapco'!$R$8:$R$1002)</f>
        <v>8.31</v>
      </c>
      <c r="Q11" s="60">
        <f>MAX(B11:P11)</f>
        <v>8.4700000000000006</v>
      </c>
      <c r="R11" s="88"/>
      <c r="T11" s="81"/>
    </row>
    <row r="12" spans="1:34" x14ac:dyDescent="0.25">
      <c r="A12" s="99" t="s">
        <v>774</v>
      </c>
      <c r="B12" s="73">
        <f>MIN(SOB!R10:R1005)</f>
        <v>7.2</v>
      </c>
      <c r="C12" s="73">
        <f>MIN('Top of Tapco'!$R$8:$S$1003)</f>
        <v>7.09</v>
      </c>
      <c r="D12" s="73">
        <f>MIN('Sandy Bch'!$R$8:$S$1003)</f>
        <v>7.01</v>
      </c>
      <c r="E12" s="73">
        <f>MIN('Main St.'!$R$8:$S$1003)</f>
        <v>7.14</v>
      </c>
      <c r="F12" s="73">
        <f>MIN(Otter!$R$12:$S$1006)</f>
        <v>6.94</v>
      </c>
      <c r="G12" s="73">
        <f>MIN(Reilly!$R$8:$S$1003)</f>
        <v>7.25</v>
      </c>
      <c r="H12" s="73">
        <f>MIN('Abv Rio Verde'!$R$8:$S$1003)</f>
        <v>7.01</v>
      </c>
      <c r="I12" s="73">
        <f>MIN('Abv 89a'!$R$8:$S$1003)</f>
        <v>7.16</v>
      </c>
      <c r="J12" s="73">
        <f>MIN('Blo 89a'!$R$8:$S$1003)</f>
        <v>7.16</v>
      </c>
      <c r="K12" s="73">
        <f>MIN('Prairie Ln'!$R$8:$S$1003)</f>
        <v>7.29</v>
      </c>
      <c r="L12" s="73">
        <f>MIN('Abv Oak Ck'!$R$8:$S$1003)</f>
        <v>7.34</v>
      </c>
      <c r="M12" s="73">
        <f>MIN('Blo Alcantara'!$R$8:$S$1003)</f>
        <v>7.27</v>
      </c>
      <c r="N12" s="73">
        <f>MIN(Parsons!$R$8:$S$1003)</f>
        <v>7.42</v>
      </c>
      <c r="O12" s="73">
        <f>MIN('Black Brdg'!$R$8:$S$1003)</f>
        <v>7.15</v>
      </c>
      <c r="P12" s="73">
        <f>MIN('Top of Tapco'!$R$8:$S$1003)</f>
        <v>7.09</v>
      </c>
      <c r="Q12" s="60">
        <f>MIN(B12:P12)</f>
        <v>6.94</v>
      </c>
      <c r="R12" s="88"/>
      <c r="T12" s="81"/>
    </row>
    <row r="13" spans="1:34" x14ac:dyDescent="0.25">
      <c r="A13" s="100" t="s">
        <v>784</v>
      </c>
      <c r="B13" s="93">
        <f>B11-B12</f>
        <v>0.87999999999999989</v>
      </c>
      <c r="C13" s="93">
        <f t="shared" ref="C13:K13" si="14">C11-C12</f>
        <v>1.2200000000000006</v>
      </c>
      <c r="D13" s="93">
        <f t="shared" ref="D13" si="15">D11-D12</f>
        <v>1.33</v>
      </c>
      <c r="E13" s="93">
        <f t="shared" ref="E13" si="16">E11-E12</f>
        <v>0.91000000000000103</v>
      </c>
      <c r="F13" s="93">
        <f t="shared" ref="F13" si="17">F11-F12</f>
        <v>1.5300000000000002</v>
      </c>
      <c r="G13" s="93">
        <f t="shared" ref="G13" si="18">G11-G12</f>
        <v>0.57000000000000028</v>
      </c>
      <c r="H13" s="93">
        <f t="shared" ref="H13" si="19">H11-H12</f>
        <v>0.87000000000000011</v>
      </c>
      <c r="I13" s="93">
        <f t="shared" ref="I13" si="20">I11-I12</f>
        <v>0.75</v>
      </c>
      <c r="J13" s="93">
        <f t="shared" ref="J13" si="21">J11-J12</f>
        <v>0.75</v>
      </c>
      <c r="K13" s="93">
        <f t="shared" si="14"/>
        <v>0.66999999999999993</v>
      </c>
      <c r="L13" s="93">
        <f t="shared" ref="L13" si="22">L11-L12</f>
        <v>0.66000000000000014</v>
      </c>
      <c r="M13" s="93">
        <f t="shared" ref="M13" si="23">M11-M12</f>
        <v>0.83000000000000007</v>
      </c>
      <c r="N13" s="93">
        <f t="shared" ref="N13" si="24">N11-N12</f>
        <v>0.48000000000000043</v>
      </c>
      <c r="O13" s="93">
        <f t="shared" ref="O13" si="25">O11-O12</f>
        <v>0.64999999999999947</v>
      </c>
      <c r="P13" s="93">
        <f t="shared" ref="P13:Q13" si="26">P11-P12</f>
        <v>1.2200000000000006</v>
      </c>
      <c r="Q13" s="93">
        <f t="shared" si="26"/>
        <v>1.5300000000000002</v>
      </c>
      <c r="R13" s="104"/>
      <c r="T13" s="82"/>
    </row>
    <row r="14" spans="1:34" x14ac:dyDescent="0.25">
      <c r="A14" s="98" t="s">
        <v>197</v>
      </c>
      <c r="B14" s="63">
        <f>SOB!B4</f>
        <v>347.00000000000006</v>
      </c>
      <c r="C14" s="63">
        <f>'Top of Tapco'!B4</f>
        <v>327.75294117647059</v>
      </c>
      <c r="D14" s="120">
        <f>'Sandy Bch'!B4</f>
        <v>258</v>
      </c>
      <c r="E14" s="120">
        <f>'Main St.'!B4</f>
        <v>326.89090909090908</v>
      </c>
      <c r="F14" s="120">
        <f>Otter!B4</f>
        <v>357.21173285198546</v>
      </c>
      <c r="G14" s="120">
        <f>Reilly!B4</f>
        <v>404.70624999999995</v>
      </c>
      <c r="H14" s="120">
        <f>'Abv Rio Verde'!B4</f>
        <v>398.125</v>
      </c>
      <c r="I14" s="120">
        <f>'Abv 89a'!B4</f>
        <v>396.09374999999994</v>
      </c>
      <c r="J14" s="120">
        <f>'Blo 89a'!B4</f>
        <v>395.63333333333338</v>
      </c>
      <c r="K14" s="120">
        <f>'Prairie Ln'!B4</f>
        <v>376.25714285714287</v>
      </c>
      <c r="L14" s="120">
        <f>'Abv Oak Ck'!B4</f>
        <v>384.12</v>
      </c>
      <c r="M14" s="120">
        <f>'Blo Alcantara'!B4</f>
        <v>354.55999999999995</v>
      </c>
      <c r="N14" s="120">
        <f>Parsons!B4</f>
        <v>327.88888888888891</v>
      </c>
      <c r="O14" s="120">
        <f>'Black Brdg'!B4</f>
        <v>372.53000000000003</v>
      </c>
      <c r="P14" s="120">
        <f>'Top of Tapco'!B4</f>
        <v>327.75294117647059</v>
      </c>
      <c r="Q14" s="19">
        <f>AVERAGE(B14:P14)</f>
        <v>356.96819262501333</v>
      </c>
      <c r="R14" s="102">
        <v>500</v>
      </c>
      <c r="T14" s="82"/>
    </row>
    <row r="15" spans="1:34" s="67" customFormat="1" x14ac:dyDescent="0.25">
      <c r="A15" s="99" t="s">
        <v>777</v>
      </c>
      <c r="B15" s="121">
        <f>MAX(SOB!S10:S1007)</f>
        <v>390</v>
      </c>
      <c r="C15" s="121">
        <f>MAX('Top of Tapco'!$S$8:$S$1005)</f>
        <v>383.5</v>
      </c>
      <c r="D15" s="121">
        <f>MAX('Sandy Bch'!$S$7:$S$1005)</f>
        <v>380</v>
      </c>
      <c r="E15" s="121">
        <f>MAX('Main St.'!$S$8:$S$1005)</f>
        <v>369.2</v>
      </c>
      <c r="F15" s="121">
        <f>MAX(Otter!$S$12:$S$1008)</f>
        <v>437</v>
      </c>
      <c r="G15" s="121">
        <f>MAX(Reilly!$S$8:$S$1005)</f>
        <v>466.7</v>
      </c>
      <c r="H15" s="121">
        <f>MAX('Abv Rio Verde'!$S$8:$S$1005)</f>
        <v>453.7</v>
      </c>
      <c r="I15" s="121">
        <f>MAX('Abv 89a'!$S$8:$S$1005)</f>
        <v>453.7</v>
      </c>
      <c r="J15" s="121">
        <f>MAX('Blo 89a'!$S$8:$S$1005)</f>
        <v>436.8</v>
      </c>
      <c r="K15" s="121">
        <f>MAX('Prairie Ln'!$S$8:$S$1005)</f>
        <v>426.40000000000003</v>
      </c>
      <c r="L15" s="121">
        <f>MAX('Abv Oak Ck'!$S$8:$S$1005)</f>
        <v>460.68</v>
      </c>
      <c r="M15" s="121">
        <f>MAX('Blo Alcantara'!$S$8:$S$1005)</f>
        <v>405.28000000000003</v>
      </c>
      <c r="N15" s="121">
        <f>MAX(Parsons!$S$8:$S$1005)</f>
        <v>380.90000000000003</v>
      </c>
      <c r="O15" s="121">
        <f>MAX('Black Brdg'!$S$8:$S$1005)</f>
        <v>449.8</v>
      </c>
      <c r="P15" s="121">
        <f>MAX('Top of Tapco'!$S$8:$S$1005)</f>
        <v>383.5</v>
      </c>
      <c r="Q15" s="122">
        <f>MAX(B15:P15)</f>
        <v>466.7</v>
      </c>
      <c r="R15" s="88"/>
      <c r="T15" s="82"/>
    </row>
    <row r="16" spans="1:34" x14ac:dyDescent="0.25">
      <c r="A16" s="99" t="s">
        <v>778</v>
      </c>
      <c r="B16" s="121">
        <f>MIN(SOB!S10:S1008)</f>
        <v>294</v>
      </c>
      <c r="C16" s="121">
        <f>MIN('Top of Tapco'!$S$8:$S$1006)</f>
        <v>209.3</v>
      </c>
      <c r="D16" s="121">
        <f>MIN('Sandy Bch'!$S$7:$S$1006)</f>
        <v>152</v>
      </c>
      <c r="E16" s="121">
        <f>MIN('Main St.'!$S$8:$S$1006)</f>
        <v>169</v>
      </c>
      <c r="F16" s="121">
        <f>MIN(Otter!$S$12:$S$1009)</f>
        <v>185.9</v>
      </c>
      <c r="G16" s="121">
        <f>MIN(Reilly!$S$8:$S$1006)</f>
        <v>234</v>
      </c>
      <c r="H16" s="121">
        <f>MIN('Abv Rio Verde'!$S$8:$S$1006)</f>
        <v>234</v>
      </c>
      <c r="I16" s="121">
        <f>MIN('Abv 89a'!$S$8:$S$1006)</f>
        <v>236.6</v>
      </c>
      <c r="J16" s="121">
        <f>MIN('Blo 89a'!$S$8:$S$1006)</f>
        <v>234</v>
      </c>
      <c r="K16" s="121">
        <f>MIN('Prairie Ln'!$S$8:$S$1006)</f>
        <v>308.10000000000002</v>
      </c>
      <c r="L16" s="121">
        <f>MIN('Abv Oak Ck'!$S$8:$S$1006)</f>
        <v>306.24</v>
      </c>
      <c r="M16" s="121">
        <f>MIN('Blo Alcantara'!$S$8:$S$1006)</f>
        <v>280.16000000000003</v>
      </c>
      <c r="N16" s="121">
        <f>MIN(Parsons!$S$8:$S$1006)</f>
        <v>198.9</v>
      </c>
      <c r="O16" s="121">
        <f>MIN('Black Brdg'!$S$8:$S$1006)</f>
        <v>222.3</v>
      </c>
      <c r="P16" s="121">
        <f>MIN('Top of Tapco'!$S$8:$S$1006)</f>
        <v>209.3</v>
      </c>
      <c r="Q16" s="122">
        <f>MIN(B16:P16)</f>
        <v>152</v>
      </c>
      <c r="R16" s="88"/>
      <c r="T16" s="82"/>
    </row>
    <row r="17" spans="1:20" x14ac:dyDescent="0.25">
      <c r="A17" s="100" t="s">
        <v>785</v>
      </c>
      <c r="B17" s="123">
        <f>B15-B16</f>
        <v>96</v>
      </c>
      <c r="C17" s="123">
        <f t="shared" ref="C17:K17" si="27">C15-C16</f>
        <v>174.2</v>
      </c>
      <c r="D17" s="123">
        <f t="shared" ref="D17" si="28">D15-D16</f>
        <v>228</v>
      </c>
      <c r="E17" s="123">
        <f t="shared" ref="E17" si="29">E15-E16</f>
        <v>200.2</v>
      </c>
      <c r="F17" s="123">
        <f t="shared" ref="F17" si="30">F15-F16</f>
        <v>251.1</v>
      </c>
      <c r="G17" s="123">
        <f t="shared" ref="G17" si="31">G15-G16</f>
        <v>232.7</v>
      </c>
      <c r="H17" s="123">
        <f t="shared" ref="H17" si="32">H15-H16</f>
        <v>219.7</v>
      </c>
      <c r="I17" s="123">
        <f t="shared" ref="I17" si="33">I15-I16</f>
        <v>217.1</v>
      </c>
      <c r="J17" s="123">
        <f t="shared" ref="J17" si="34">J15-J16</f>
        <v>202.8</v>
      </c>
      <c r="K17" s="123">
        <f t="shared" si="27"/>
        <v>118.30000000000001</v>
      </c>
      <c r="L17" s="123">
        <f t="shared" ref="L17" si="35">L15-L16</f>
        <v>154.44</v>
      </c>
      <c r="M17" s="123">
        <f t="shared" ref="M17" si="36">M15-M16</f>
        <v>125.12</v>
      </c>
      <c r="N17" s="123">
        <f t="shared" ref="N17" si="37">N15-N16</f>
        <v>182.00000000000003</v>
      </c>
      <c r="O17" s="123">
        <f t="shared" ref="O17" si="38">O15-O16</f>
        <v>227.5</v>
      </c>
      <c r="P17" s="123">
        <f t="shared" ref="P17:Q17" si="39">P15-P16</f>
        <v>174.2</v>
      </c>
      <c r="Q17" s="123">
        <f t="shared" si="39"/>
        <v>314.7</v>
      </c>
      <c r="R17" s="104"/>
      <c r="T17" s="82"/>
    </row>
    <row r="18" spans="1:20" x14ac:dyDescent="0.25">
      <c r="A18" s="98" t="s">
        <v>198</v>
      </c>
      <c r="B18" s="114">
        <f>SOB!B5</f>
        <v>197.99999999999997</v>
      </c>
      <c r="C18" s="124">
        <f>'Top of Tapco'!B5</f>
        <v>223.78750000000002</v>
      </c>
      <c r="D18" s="115">
        <f>'Sandy Bch'!B5</f>
        <v>247.11111111111117</v>
      </c>
      <c r="E18" s="115">
        <f>'Main St.'!B5</f>
        <v>235.30666666666664</v>
      </c>
      <c r="F18" s="125">
        <f>Otter!B5</f>
        <v>310.36956521739131</v>
      </c>
      <c r="G18" s="125">
        <f>Reilly!B5</f>
        <v>318.43333333333339</v>
      </c>
      <c r="H18" s="125">
        <f>'Abv Rio Verde'!B5</f>
        <v>354.10666666666663</v>
      </c>
      <c r="I18" s="125">
        <f>'Abv 89a'!B5</f>
        <v>497.75333333333333</v>
      </c>
      <c r="J18" s="125">
        <f>'Blo 89a'!B5</f>
        <v>446.45263157894732</v>
      </c>
      <c r="K18" s="125">
        <f>'Prairie Ln'!B5</f>
        <v>383.8428571428571</v>
      </c>
      <c r="L18" s="125">
        <f>'Abv Oak Ck'!B5</f>
        <v>443.62857142857138</v>
      </c>
      <c r="M18" s="125">
        <f>'Blo Alcantara'!B5</f>
        <v>519.58509803921527</v>
      </c>
      <c r="N18" s="125">
        <f>Parsons!B5</f>
        <v>662.70585858585787</v>
      </c>
      <c r="O18" s="125">
        <f>'Black Brdg'!B5</f>
        <v>764.26208754208665</v>
      </c>
      <c r="P18" s="125">
        <f>'Top of Tapco'!B5</f>
        <v>223.78750000000002</v>
      </c>
      <c r="Q18" s="126">
        <f>AVERAGE(B18:P18)</f>
        <v>388.60885204306919</v>
      </c>
      <c r="R18" s="102">
        <v>235</v>
      </c>
      <c r="T18" s="82"/>
    </row>
    <row r="19" spans="1:20" x14ac:dyDescent="0.25">
      <c r="A19" s="99" t="s">
        <v>779</v>
      </c>
      <c r="B19" s="125">
        <f>MAX(SOB!U10:U1010)</f>
        <v>1553.1</v>
      </c>
      <c r="C19" s="125">
        <f>MAX('Top of Tapco'!$U$8:$U$1008)</f>
        <v>1732.9</v>
      </c>
      <c r="D19" s="125">
        <f>MAX('Sandy Bch'!$U$8:$U$1008)</f>
        <v>1732.9</v>
      </c>
      <c r="E19" s="125">
        <f>MAX('Main St.'!$U$8:$U$1008)</f>
        <v>1986.3</v>
      </c>
      <c r="F19" s="125">
        <f>MAX(Otter!$U$12:$U$1011)</f>
        <v>5840</v>
      </c>
      <c r="G19" s="125">
        <f>MAX(Reilly!$U$8:$U$1008)</f>
        <v>1732.9</v>
      </c>
      <c r="H19" s="125">
        <f>MAX('Abv Rio Verde'!$U$8:$U$1008)</f>
        <v>1732.9</v>
      </c>
      <c r="I19" s="125">
        <f>MAX('Abv 89a'!$U$8:$U$1008)</f>
        <v>2419.6</v>
      </c>
      <c r="J19" s="125">
        <f>MAX('Blo 89a'!$U$8:$U$1008)</f>
        <v>1413.6</v>
      </c>
      <c r="K19" s="125">
        <f>MAX('Prairie Ln'!$U$8:$U$1008)</f>
        <v>1732.9</v>
      </c>
      <c r="L19" s="125">
        <f>MAX('Abv Oak Ck'!$U$8:$U$1008)</f>
        <v>1732.9</v>
      </c>
      <c r="M19" s="125">
        <f>MAX('Blo Alcantara'!$U$8:$U$1008)</f>
        <v>2419.6</v>
      </c>
      <c r="N19" s="125">
        <f>MAX(Parsons!$U$8:$U$1008)</f>
        <v>2659.0527272727199</v>
      </c>
      <c r="O19" s="125">
        <f>MAX('Black Brdg'!$U$8:$U$1008)</f>
        <v>3154.2587878787799</v>
      </c>
      <c r="P19" s="125">
        <f>MAX('Top of Tapco'!$U$8:$U$1008)</f>
        <v>1732.9</v>
      </c>
      <c r="Q19" s="124">
        <f>MAX(B19:P19)</f>
        <v>5840</v>
      </c>
      <c r="R19" s="88"/>
      <c r="T19" s="82"/>
    </row>
    <row r="20" spans="1:20" x14ac:dyDescent="0.25">
      <c r="A20" s="99" t="s">
        <v>780</v>
      </c>
      <c r="B20" s="117">
        <f>MIN(SOB!U10:U1011)</f>
        <v>2</v>
      </c>
      <c r="C20" s="117">
        <f>MIN('Top of Tapco'!$U$8:$U$1009)</f>
        <v>1</v>
      </c>
      <c r="D20" s="117">
        <f>MIN('Sandy Bch'!$U$8:$U$1009)</f>
        <v>2</v>
      </c>
      <c r="E20" s="117">
        <f>MIN('Main St.'!$U$8:$U$1009)</f>
        <v>5.2</v>
      </c>
      <c r="F20" s="117">
        <f>MIN(Otter!$U$12:$U$1012)</f>
        <v>1</v>
      </c>
      <c r="G20" s="117">
        <f>MIN(Reilly!$U$8:$U$1009)</f>
        <v>33.6</v>
      </c>
      <c r="H20" s="117">
        <f>MIN('Abv Rio Verde'!$U$8:$U$1009)</f>
        <v>62.7</v>
      </c>
      <c r="I20" s="117">
        <f>MIN('Abv 89a'!$U$8:$U$1009)</f>
        <v>66.3</v>
      </c>
      <c r="J20" s="117">
        <f>MIN('Blo 89a'!$U$8:$U$1009)</f>
        <v>71.400000000000006</v>
      </c>
      <c r="K20" s="117">
        <f>MIN('Prairie Ln'!$U$8:$U$1009)</f>
        <v>8.5</v>
      </c>
      <c r="L20" s="117">
        <f>MIN('Abv Oak Ck'!$U$8:$U$1009)</f>
        <v>7.3</v>
      </c>
      <c r="M20" s="117">
        <f>MIN('Blo Alcantara'!$U$8:$U$1009)</f>
        <v>6.2</v>
      </c>
      <c r="N20" s="117">
        <f>MIN(Parsons!$U$8:$U$1009)</f>
        <v>35</v>
      </c>
      <c r="O20" s="117">
        <f>MIN('Black Brdg'!$U$8:$U$1009)</f>
        <v>13</v>
      </c>
      <c r="P20" s="117">
        <f>MIN('Top of Tapco'!$U$8:$U$1009)</f>
        <v>1</v>
      </c>
      <c r="Q20" s="118">
        <f>MIN(B20:P20)</f>
        <v>1</v>
      </c>
      <c r="R20" s="88"/>
      <c r="T20" s="82"/>
    </row>
    <row r="21" spans="1:20" x14ac:dyDescent="0.25">
      <c r="A21" s="100" t="s">
        <v>786</v>
      </c>
      <c r="B21" s="119">
        <f>B19-B20</f>
        <v>1551.1</v>
      </c>
      <c r="C21" s="119">
        <f t="shared" ref="C21:K21" si="40">C19-C20</f>
        <v>1731.9</v>
      </c>
      <c r="D21" s="119">
        <f t="shared" ref="D21" si="41">D19-D20</f>
        <v>1730.9</v>
      </c>
      <c r="E21" s="119">
        <f t="shared" ref="E21" si="42">E19-E20</f>
        <v>1981.1</v>
      </c>
      <c r="F21" s="119">
        <f t="shared" ref="F21" si="43">F19-F20</f>
        <v>5839</v>
      </c>
      <c r="G21" s="119">
        <f t="shared" ref="G21" si="44">G19-G20</f>
        <v>1699.3000000000002</v>
      </c>
      <c r="H21" s="119">
        <f t="shared" ref="H21" si="45">H19-H20</f>
        <v>1670.2</v>
      </c>
      <c r="I21" s="119">
        <f t="shared" ref="I21" si="46">I19-I20</f>
        <v>2353.2999999999997</v>
      </c>
      <c r="J21" s="119">
        <f t="shared" ref="J21" si="47">J19-J20</f>
        <v>1342.1999999999998</v>
      </c>
      <c r="K21" s="119">
        <f t="shared" si="40"/>
        <v>1724.4</v>
      </c>
      <c r="L21" s="119">
        <f t="shared" ref="L21" si="48">L19-L20</f>
        <v>1725.6000000000001</v>
      </c>
      <c r="M21" s="119">
        <f t="shared" ref="M21" si="49">M19-M20</f>
        <v>2413.4</v>
      </c>
      <c r="N21" s="119">
        <f t="shared" ref="N21" si="50">N19-N20</f>
        <v>2624.0527272727199</v>
      </c>
      <c r="O21" s="119">
        <f t="shared" ref="O21" si="51">O19-O20</f>
        <v>3141.2587878787799</v>
      </c>
      <c r="P21" s="119">
        <f t="shared" ref="P21:Q21" si="52">P19-P20</f>
        <v>1731.9</v>
      </c>
      <c r="Q21" s="119">
        <f t="shared" si="52"/>
        <v>5839</v>
      </c>
      <c r="R21" s="104"/>
      <c r="T21" s="82"/>
    </row>
    <row r="22" spans="1:20" x14ac:dyDescent="0.25">
      <c r="A22" s="99" t="s">
        <v>710</v>
      </c>
      <c r="B22" s="114">
        <f>SOB!B6</f>
        <v>197.98272727272726</v>
      </c>
      <c r="C22" s="114">
        <f>'Top of Tapco'!B6</f>
        <v>224.22333333333333</v>
      </c>
      <c r="D22" s="115">
        <f>'Sandy Bch'!B6</f>
        <v>199.4</v>
      </c>
      <c r="E22" s="115">
        <f>'Main St.'!B6</f>
        <v>247.875</v>
      </c>
      <c r="F22" s="115">
        <f>Otter!B7</f>
        <v>108.00484468509548</v>
      </c>
      <c r="G22" s="115">
        <f>Reilly!B6</f>
        <v>146.46250000000001</v>
      </c>
      <c r="H22" s="115">
        <f>'Abv Rio Verde'!B6</f>
        <v>136.42222222222225</v>
      </c>
      <c r="I22" s="115">
        <f>'Abv 89a'!B6</f>
        <v>143.93333333333334</v>
      </c>
      <c r="J22" s="115">
        <f>'Blo 89a'!B6</f>
        <v>152.11818181818182</v>
      </c>
      <c r="K22" s="115">
        <f>'Prairie Ln'!B6</f>
        <v>262.5</v>
      </c>
      <c r="L22" s="115">
        <f>'Abv Oak Ck'!B6</f>
        <v>190.10124999999999</v>
      </c>
      <c r="M22" s="115">
        <f>'Blo Alcantara'!B6</f>
        <v>156.42583333333337</v>
      </c>
      <c r="N22" s="115">
        <f>Parsons!B6</f>
        <v>168.16727272727277</v>
      </c>
      <c r="O22" s="115">
        <f>'Black Brdg'!B6</f>
        <v>142.15101010101014</v>
      </c>
      <c r="P22" s="115">
        <f>'Top of Tapco'!B6</f>
        <v>224.22333333333333</v>
      </c>
      <c r="Q22" s="127">
        <f>AVERAGE(B22:P22)</f>
        <v>179.99938947732289</v>
      </c>
      <c r="T22" s="82"/>
    </row>
    <row r="23" spans="1:20" x14ac:dyDescent="0.25">
      <c r="A23" s="99" t="s">
        <v>781</v>
      </c>
      <c r="B23" s="117">
        <f>MAX(SOB!T10:T1013)</f>
        <v>690</v>
      </c>
      <c r="C23" s="117">
        <f>MAX('Top of Tapco'!$T$8:$T$1011)</f>
        <v>815</v>
      </c>
      <c r="D23" s="117">
        <f>MAX('Sandy Bch'!$T$8:$T$1011)</f>
        <v>914</v>
      </c>
      <c r="E23" s="117">
        <f>MAX('Main St.'!$T$8:$T$1011)</f>
        <v>892</v>
      </c>
      <c r="F23" s="117">
        <f>MAX(Otter!$T$12:$T$1014)</f>
        <v>3720</v>
      </c>
      <c r="G23" s="117">
        <f>MAX(Reilly!$T$8:$T$1011)</f>
        <v>433</v>
      </c>
      <c r="H23" s="117">
        <f>MAX('Abv Rio Verde'!$T$8:$T$1011)</f>
        <v>413</v>
      </c>
      <c r="I23" s="117">
        <f>MAX('Abv 89a'!$T$8:$T$1011)</f>
        <v>452</v>
      </c>
      <c r="J23" s="117">
        <f>MAX('Blo 89a'!$T$8:$T$1011)</f>
        <v>411</v>
      </c>
      <c r="K23" s="117">
        <f>MAX('Prairie Ln'!$T$8:$T$1011)</f>
        <v>594</v>
      </c>
      <c r="L23" s="117">
        <f>MAX('Abv Oak Ck'!$T$8:$T$1011)</f>
        <v>416</v>
      </c>
      <c r="M23" s="117">
        <f>MAX('Blo Alcantara'!$T$8:$T$1011)</f>
        <v>369.46666666666698</v>
      </c>
      <c r="N23" s="117">
        <f>MAX(Parsons!$T$8:$T$1011)</f>
        <v>418.43636363636398</v>
      </c>
      <c r="O23" s="117">
        <f>MAX('Black Brdg'!$T$8:$T$1011)</f>
        <v>467.40606060606098</v>
      </c>
      <c r="P23" s="117">
        <f>MAX('Top of Tapco'!$T$8:$T$1011)</f>
        <v>815</v>
      </c>
      <c r="Q23" s="128">
        <f>MAX(B23:P23)</f>
        <v>3720</v>
      </c>
    </row>
    <row r="24" spans="1:20" x14ac:dyDescent="0.25">
      <c r="A24" s="99" t="s">
        <v>782</v>
      </c>
      <c r="B24" s="117">
        <f>MIN(SOB!T10:T1014)</f>
        <v>4.1399999999999997</v>
      </c>
      <c r="C24" s="117">
        <f>MIN('Top of Tapco'!$T$8:$T$1012)</f>
        <v>3.51</v>
      </c>
      <c r="D24" s="117">
        <f>MIN('Sandy Bch'!$T$8:$T$1012)</f>
        <v>23.3</v>
      </c>
      <c r="E24" s="117">
        <f>MIN('Main St.'!$T$8:$T$1012)</f>
        <v>26</v>
      </c>
      <c r="F24" s="117">
        <f>MIN(Otter!$T$12:$T$1015)</f>
        <v>3.77</v>
      </c>
      <c r="G24" s="117">
        <f>MIN(Reilly!$T$8:$T$1012)</f>
        <v>12.2</v>
      </c>
      <c r="H24" s="117">
        <f>MIN('Abv Rio Verde'!$T$8:$T$1012)</f>
        <v>16</v>
      </c>
      <c r="I24" s="117">
        <f>MIN('Abv 89a'!$T$8:$T$1012)</f>
        <v>16.5</v>
      </c>
      <c r="J24" s="117">
        <f>MIN('Blo 89a'!$T$8:$T$1012)</f>
        <v>16</v>
      </c>
      <c r="K24" s="117">
        <f>MIN('Prairie Ln'!$T$8:$T$1012)</f>
        <v>64</v>
      </c>
      <c r="L24" s="117">
        <f>MIN('Abv Oak Ck'!$T$8:$T$1012)</f>
        <v>7.51</v>
      </c>
      <c r="M24" s="117">
        <f>MIN('Blo Alcantara'!$T$8:$T$1012)</f>
        <v>9.94</v>
      </c>
      <c r="N24" s="117">
        <f>MIN(Parsons!$T$8:$T$1012)</f>
        <v>51.8</v>
      </c>
      <c r="O24" s="117">
        <f>MIN('Black Brdg'!$T$8:$T$1012)</f>
        <v>24.5</v>
      </c>
      <c r="P24" s="117">
        <f>MIN('Top of Tapco'!$T$8:$T$1012)</f>
        <v>3.51</v>
      </c>
      <c r="Q24" s="128">
        <f>MIN(B24:P24)</f>
        <v>3.51</v>
      </c>
    </row>
    <row r="25" spans="1:20" x14ac:dyDescent="0.25">
      <c r="A25" s="100" t="s">
        <v>787</v>
      </c>
      <c r="B25" s="119">
        <f>B23-B24</f>
        <v>685.86</v>
      </c>
      <c r="C25" s="119">
        <f t="shared" ref="C25:K25" si="53">C23-C24</f>
        <v>811.49</v>
      </c>
      <c r="D25" s="119">
        <f t="shared" ref="D25" si="54">D23-D24</f>
        <v>890.7</v>
      </c>
      <c r="E25" s="119">
        <f t="shared" ref="E25" si="55">E23-E24</f>
        <v>866</v>
      </c>
      <c r="F25" s="119">
        <f t="shared" ref="F25" si="56">F23-F24</f>
        <v>3716.23</v>
      </c>
      <c r="G25" s="119">
        <f t="shared" ref="G25" si="57">G23-G24</f>
        <v>420.8</v>
      </c>
      <c r="H25" s="119">
        <f t="shared" ref="H25" si="58">H23-H24</f>
        <v>397</v>
      </c>
      <c r="I25" s="119">
        <f t="shared" ref="I25" si="59">I23-I24</f>
        <v>435.5</v>
      </c>
      <c r="J25" s="119">
        <f t="shared" ref="J25" si="60">J23-J24</f>
        <v>395</v>
      </c>
      <c r="K25" s="119">
        <f t="shared" si="53"/>
        <v>530</v>
      </c>
      <c r="L25" s="119">
        <f t="shared" ref="L25" si="61">L23-L24</f>
        <v>408.49</v>
      </c>
      <c r="M25" s="119">
        <f t="shared" ref="M25" si="62">M23-M24</f>
        <v>359.52666666666698</v>
      </c>
      <c r="N25" s="119">
        <f t="shared" ref="N25" si="63">N23-N24</f>
        <v>366.63636363636397</v>
      </c>
      <c r="O25" s="119">
        <f t="shared" ref="O25" si="64">O23-O24</f>
        <v>442.90606060606098</v>
      </c>
      <c r="P25" s="119">
        <f t="shared" ref="P25:Q25" si="65">P23-P24</f>
        <v>811.49</v>
      </c>
      <c r="Q25" s="129">
        <f t="shared" si="65"/>
        <v>3716.49</v>
      </c>
    </row>
    <row r="26" spans="1:20" x14ac:dyDescent="0.25">
      <c r="A26" s="218" t="s">
        <v>1073</v>
      </c>
      <c r="B26" s="114">
        <f>SOB!B7</f>
        <v>73.15000000000002</v>
      </c>
      <c r="C26" s="114">
        <f>AVERAGE('Top of Tapco'!$G$8:$G$1002)</f>
        <v>76.288235294117641</v>
      </c>
      <c r="D26" s="114">
        <f>AVERAGE('Sandy Bch'!$G$8:$G$1002)</f>
        <v>76.289999999999992</v>
      </c>
      <c r="E26" s="114">
        <f>AVERAGE('Main St.'!$G$8:$G$1002)</f>
        <v>75.826666666666668</v>
      </c>
      <c r="F26" s="114">
        <f>AVERAGE(Otter!$G$12:$G$1006)</f>
        <v>68.609025787965621</v>
      </c>
      <c r="G26" s="114">
        <f>AVERAGE(Reilly!$G$8:$G$1002)</f>
        <v>76.625</v>
      </c>
      <c r="H26" s="114">
        <f>AVERAGE('Abv Rio Verde'!$G$8:$G$1002)</f>
        <v>77.106249999999989</v>
      </c>
      <c r="I26" s="114">
        <f>AVERAGE('Abv 89a'!$G$8:$G$1002)</f>
        <v>76.981250000000003</v>
      </c>
      <c r="J26" s="114">
        <f>AVERAGE('Blo 89a'!$G$8:$G$1002)</f>
        <v>75.313043478260866</v>
      </c>
      <c r="K26" s="114">
        <f>AVERAGE('Prairie Ln'!$G$8:$G$1002)</f>
        <v>77.913333333333341</v>
      </c>
      <c r="L26" s="114">
        <f>AVERAGE('Abv Oak Ck'!$G$8:$G$1002)</f>
        <v>77.371428571428552</v>
      </c>
      <c r="M26" s="114">
        <f>AVERAGE('Blo Alcantara'!$G$8:$G$1002)</f>
        <v>79.482352941176472</v>
      </c>
      <c r="N26" s="114">
        <f>AVERAGE(Parsons!$G$8:$G$1002)</f>
        <v>79.277777777777771</v>
      </c>
      <c r="O26" s="114">
        <f>AVERAGE('Black Brdg'!$G$8:$G$1002)</f>
        <v>79.11</v>
      </c>
      <c r="P26" s="114">
        <f>AVERAGE('Blo Beaver'!$G$8:$G$1002)</f>
        <v>79.55</v>
      </c>
      <c r="Q26" s="127">
        <f>AVERAGE(B26:P26)</f>
        <v>76.592957590048442</v>
      </c>
    </row>
    <row r="27" spans="1:20" x14ac:dyDescent="0.25">
      <c r="A27" s="219" t="s">
        <v>1074</v>
      </c>
      <c r="B27" s="117">
        <f>MAX(SOB!G10:G1017)</f>
        <v>82.2</v>
      </c>
      <c r="C27" s="117">
        <f>MAX(SOB!H10:H1017)</f>
        <v>27.888888888888889</v>
      </c>
      <c r="D27" s="117">
        <f>MAX('Sandy Bch'!$G8:$G1017)</f>
        <v>84.3</v>
      </c>
      <c r="E27" s="117">
        <f>MAX('Main St.'!$G8:$G1017)</f>
        <v>84.6</v>
      </c>
      <c r="F27" s="117">
        <f>MAX(Otter!$G12:$G1021)</f>
        <v>89.9</v>
      </c>
      <c r="G27" s="117">
        <f>MAX(Reilly!$G8:$G1017)</f>
        <v>82.6</v>
      </c>
      <c r="H27" s="117">
        <f>MAX('Abv Rio Verde'!$G8:$G1017)</f>
        <v>82.9</v>
      </c>
      <c r="I27" s="117">
        <f>MAX('Abv 89a'!$G8:$G1017)</f>
        <v>83.6</v>
      </c>
      <c r="J27" s="117">
        <f>MAX('Blo 89a'!$G8:$G1017)</f>
        <v>83.5</v>
      </c>
      <c r="K27" s="117">
        <f>MAX('Prairie Ln'!$G8:$G1017)</f>
        <v>85</v>
      </c>
      <c r="L27" s="117">
        <f>MAX('Abv Oak Ck'!$G8:$G1017)</f>
        <v>84.4</v>
      </c>
      <c r="M27" s="117">
        <f>MAX('Blo Alcantara'!$G8:$G1017)</f>
        <v>86.2</v>
      </c>
      <c r="N27" s="117">
        <f>MAX(Parsons!$G8:$G1017)</f>
        <v>82.1</v>
      </c>
      <c r="O27" s="117">
        <f>MAX('Black Brdg'!$G8:$G1017)</f>
        <v>82.4</v>
      </c>
      <c r="P27" s="117">
        <f>MAX('Blo Beaver'!$G8:$G1017)</f>
        <v>83.1</v>
      </c>
      <c r="Q27" s="128">
        <f>MAX(B27:P27)</f>
        <v>89.9</v>
      </c>
    </row>
    <row r="28" spans="1:20" x14ac:dyDescent="0.25">
      <c r="A28" s="219" t="s">
        <v>1075</v>
      </c>
      <c r="B28" s="117">
        <f>MIN(SOB!G10:G1018)</f>
        <v>52.7</v>
      </c>
      <c r="C28" s="117">
        <f>MIN(SOB!H10:H1018)</f>
        <v>11.500000000000002</v>
      </c>
      <c r="D28" s="117">
        <f>MIN('Sandy Bch'!$G8:$G1018)</f>
        <v>57.4</v>
      </c>
      <c r="E28" s="117">
        <f>MIN('Main St.'!$G8:$G1018)</f>
        <v>60.8</v>
      </c>
      <c r="F28" s="117">
        <f>MIN(Otter!$G12:$G1022)</f>
        <v>40.4</v>
      </c>
      <c r="G28" s="117">
        <f>MIN(Reilly!$G8:$G1018)</f>
        <v>65.7</v>
      </c>
      <c r="H28" s="117">
        <f>MIN('Abv Rio Verde'!$G8:$G1018)</f>
        <v>65.2</v>
      </c>
      <c r="I28" s="117">
        <f>MIN('Abv 89a'!$G8:$G1018)</f>
        <v>65.2</v>
      </c>
      <c r="J28" s="117">
        <f>MIN('Blo 89a'!$G8:$G1018)</f>
        <v>59.2</v>
      </c>
      <c r="K28" s="117">
        <f>MIN('Prairie Ln'!$G8:$G1018)</f>
        <v>59.6</v>
      </c>
      <c r="L28" s="117">
        <f>MIN('Abv Oak Ck'!$G8:$G1018)</f>
        <v>59</v>
      </c>
      <c r="M28" s="117">
        <f>MIN('Blo Alcantara'!$G8:$G1018)</f>
        <v>68.3</v>
      </c>
      <c r="N28" s="117">
        <f>MIN(Parsons!$G8:$G1018)</f>
        <v>73.3</v>
      </c>
      <c r="O28" s="117">
        <f>MIN('Black Brdg'!$G8:$G1018)</f>
        <v>73.900000000000006</v>
      </c>
      <c r="P28" s="117">
        <f>MIN('Blo Beaver'!$G8:$G1018)</f>
        <v>74</v>
      </c>
      <c r="Q28" s="128">
        <f>MIN(B28:P28)</f>
        <v>11.500000000000002</v>
      </c>
    </row>
    <row r="29" spans="1:20" x14ac:dyDescent="0.25">
      <c r="A29" s="220" t="s">
        <v>1076</v>
      </c>
      <c r="B29" s="119">
        <f>B27-B28</f>
        <v>29.5</v>
      </c>
      <c r="C29" s="119">
        <f t="shared" ref="C29:D29" si="66">C27-C28</f>
        <v>16.388888888888886</v>
      </c>
      <c r="D29" s="119">
        <f t="shared" si="66"/>
        <v>26.9</v>
      </c>
      <c r="E29" s="119">
        <f t="shared" ref="E29:Q29" si="67">E27-E28</f>
        <v>23.799999999999997</v>
      </c>
      <c r="F29" s="119">
        <f t="shared" si="67"/>
        <v>49.500000000000007</v>
      </c>
      <c r="G29" s="119">
        <f t="shared" si="67"/>
        <v>16.899999999999991</v>
      </c>
      <c r="H29" s="119">
        <f t="shared" si="67"/>
        <v>17.700000000000003</v>
      </c>
      <c r="I29" s="119">
        <f t="shared" si="67"/>
        <v>18.399999999999991</v>
      </c>
      <c r="J29" s="119">
        <f t="shared" si="67"/>
        <v>24.299999999999997</v>
      </c>
      <c r="K29" s="119">
        <f t="shared" si="67"/>
        <v>25.4</v>
      </c>
      <c r="L29" s="119">
        <f t="shared" si="67"/>
        <v>25.400000000000006</v>
      </c>
      <c r="M29" s="119">
        <f t="shared" si="67"/>
        <v>17.900000000000006</v>
      </c>
      <c r="N29" s="119">
        <f t="shared" si="67"/>
        <v>8.7999999999999972</v>
      </c>
      <c r="O29" s="119">
        <f t="shared" si="67"/>
        <v>8.5</v>
      </c>
      <c r="P29" s="119">
        <f t="shared" si="67"/>
        <v>9.0999999999999943</v>
      </c>
      <c r="Q29" s="129">
        <f t="shared" si="67"/>
        <v>78.400000000000006</v>
      </c>
    </row>
    <row r="31" spans="1:20" x14ac:dyDescent="0.25">
      <c r="F31" s="125"/>
    </row>
    <row r="35" spans="4:4" x14ac:dyDescent="0.25">
      <c r="D35" s="78" t="s">
        <v>827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003DF-26D2-42C7-8817-A03980A6CDDA}">
  <sheetPr codeName="Sheet2"/>
  <dimension ref="A1:AJ29"/>
  <sheetViews>
    <sheetView workbookViewId="0">
      <pane xSplit="1" ySplit="9" topLeftCell="B10" activePane="bottomRight" state="frozen"/>
      <selection pane="topRight" activeCell="B1" sqref="B1"/>
      <selection pane="bottomLeft" activeCell="A8" sqref="A8"/>
      <selection pane="bottomRight" activeCell="A30" sqref="A30"/>
    </sheetView>
  </sheetViews>
  <sheetFormatPr defaultRowHeight="15" x14ac:dyDescent="0.25"/>
  <cols>
    <col min="1" max="1" width="28.85546875" customWidth="1"/>
    <col min="3" max="3" width="10.5703125" customWidth="1"/>
    <col min="6" max="6" width="11.7109375" customWidth="1"/>
    <col min="22" max="22" width="21.7109375" customWidth="1"/>
    <col min="23" max="23" width="11.7109375" customWidth="1"/>
    <col min="24" max="24" width="62" customWidth="1"/>
    <col min="25" max="25" width="10.28515625" customWidth="1"/>
  </cols>
  <sheetData>
    <row r="1" spans="1:36" ht="21" x14ac:dyDescent="0.35">
      <c r="A1" s="12" t="s">
        <v>821</v>
      </c>
      <c r="B1" s="12"/>
      <c r="C1" s="12"/>
      <c r="D1" s="13"/>
      <c r="E1" s="13"/>
      <c r="G1" s="14" t="s">
        <v>448</v>
      </c>
      <c r="H1" s="13"/>
      <c r="I1" s="13"/>
      <c r="J1" s="13"/>
      <c r="K1" s="13"/>
      <c r="L1" s="17" t="s">
        <v>545</v>
      </c>
      <c r="M1" s="13"/>
      <c r="N1" s="13"/>
      <c r="O1" s="18" t="s">
        <v>713</v>
      </c>
      <c r="P1" t="s">
        <v>714</v>
      </c>
      <c r="Q1" s="13"/>
      <c r="R1" s="13"/>
      <c r="S1" s="13"/>
      <c r="T1" s="13"/>
      <c r="U1" s="13"/>
      <c r="V1" s="13"/>
      <c r="W1" s="13"/>
      <c r="X1" s="13"/>
    </row>
    <row r="2" spans="1:36" x14ac:dyDescent="0.25">
      <c r="A2" s="15" t="s">
        <v>195</v>
      </c>
      <c r="B2" s="16">
        <f>AVERAGE(Q12:Q1500)</f>
        <v>8.7722222222222204</v>
      </c>
      <c r="C2" s="13"/>
      <c r="D2" s="13"/>
      <c r="E2" s="13"/>
      <c r="F2" s="17" t="s">
        <v>123</v>
      </c>
      <c r="G2" s="18">
        <v>235</v>
      </c>
      <c r="H2" s="13"/>
      <c r="I2" s="25" t="s">
        <v>500</v>
      </c>
      <c r="J2" s="41"/>
      <c r="K2" s="13"/>
      <c r="L2" t="s">
        <v>542</v>
      </c>
      <c r="M2" s="13">
        <v>5.45</v>
      </c>
      <c r="N2" s="13"/>
      <c r="O2" s="13" t="s">
        <v>669</v>
      </c>
      <c r="P2" s="13"/>
      <c r="Q2" s="13"/>
      <c r="R2" s="13"/>
      <c r="S2" s="13"/>
      <c r="T2" s="13"/>
      <c r="U2" s="13"/>
      <c r="V2" s="13"/>
      <c r="W2" s="13"/>
      <c r="X2" s="13"/>
    </row>
    <row r="3" spans="1:36" x14ac:dyDescent="0.25">
      <c r="A3" s="15" t="s">
        <v>196</v>
      </c>
      <c r="B3" s="16">
        <f>AVERAGE(R12:R1500)</f>
        <v>7.6538888888888907</v>
      </c>
      <c r="C3" s="13"/>
      <c r="D3" s="13"/>
      <c r="E3" s="13"/>
      <c r="F3" s="17" t="s">
        <v>121</v>
      </c>
      <c r="G3" s="18" t="s">
        <v>447</v>
      </c>
      <c r="H3" s="13"/>
      <c r="I3" s="25" t="s">
        <v>454</v>
      </c>
      <c r="J3" s="42"/>
      <c r="K3" s="13"/>
      <c r="L3" s="13" t="s">
        <v>543</v>
      </c>
      <c r="M3" s="13">
        <v>55.7</v>
      </c>
      <c r="N3" s="13"/>
      <c r="O3" s="13"/>
      <c r="P3" s="13"/>
      <c r="Q3" s="13"/>
      <c r="R3" s="13"/>
      <c r="S3" s="6"/>
      <c r="T3" s="13"/>
      <c r="U3" s="13"/>
      <c r="V3" s="13"/>
      <c r="W3" s="13"/>
      <c r="X3" s="13"/>
    </row>
    <row r="4" spans="1:36" x14ac:dyDescent="0.25">
      <c r="A4" s="15" t="s">
        <v>197</v>
      </c>
      <c r="B4" s="19">
        <f>AVERAGE(S12:S24)</f>
        <v>347.00000000000006</v>
      </c>
      <c r="C4" s="13"/>
      <c r="D4" s="13"/>
      <c r="E4" s="13"/>
      <c r="F4" s="17" t="s">
        <v>120</v>
      </c>
      <c r="G4" s="18">
        <v>6</v>
      </c>
      <c r="H4" s="13"/>
      <c r="I4" s="13"/>
      <c r="J4" s="13"/>
      <c r="K4" s="13"/>
      <c r="L4" s="13" t="s">
        <v>544</v>
      </c>
      <c r="M4" s="13">
        <v>596</v>
      </c>
      <c r="N4" s="13"/>
      <c r="O4" s="13"/>
      <c r="P4" s="13"/>
      <c r="Q4" s="13"/>
      <c r="R4" s="13"/>
      <c r="S4" s="6"/>
      <c r="T4" s="13"/>
      <c r="U4" s="13"/>
      <c r="V4" s="13"/>
      <c r="W4" s="13"/>
      <c r="X4" s="13"/>
    </row>
    <row r="5" spans="1:36" x14ac:dyDescent="0.25">
      <c r="A5" s="15" t="s">
        <v>198</v>
      </c>
      <c r="B5" s="16">
        <f>AVERAGE(U12:U1500)</f>
        <v>197.99999999999997</v>
      </c>
      <c r="C5" s="13"/>
      <c r="D5" s="13"/>
      <c r="E5" s="13"/>
      <c r="F5" s="17" t="s">
        <v>122</v>
      </c>
      <c r="G5" s="18">
        <v>500</v>
      </c>
      <c r="H5" s="13"/>
      <c r="O5" s="13"/>
      <c r="P5" s="13"/>
      <c r="Q5" s="13"/>
      <c r="R5" s="13"/>
      <c r="S5" s="6"/>
      <c r="T5" s="13"/>
      <c r="U5" s="13"/>
      <c r="V5" s="13"/>
      <c r="W5" s="13"/>
      <c r="X5" s="13"/>
      <c r="Y5" s="13"/>
    </row>
    <row r="6" spans="1:36" x14ac:dyDescent="0.25">
      <c r="A6" s="51" t="s">
        <v>710</v>
      </c>
      <c r="B6" s="16">
        <f>AVERAGE(T19:T1500)</f>
        <v>197.98272727272726</v>
      </c>
      <c r="C6" s="13"/>
      <c r="D6" s="6" t="s">
        <v>183</v>
      </c>
      <c r="E6" s="6" t="s">
        <v>184</v>
      </c>
      <c r="F6" s="13"/>
      <c r="R6" s="13"/>
      <c r="S6" s="228"/>
      <c r="V6" s="13"/>
      <c r="X6" s="13"/>
    </row>
    <row r="7" spans="1:36" s="67" customFormat="1" x14ac:dyDescent="0.25">
      <c r="A7" s="51" t="s">
        <v>1073</v>
      </c>
      <c r="B7" s="75">
        <f>AVERAGE(G10:G1500)</f>
        <v>73.15000000000002</v>
      </c>
      <c r="C7" s="13"/>
      <c r="D7" s="6"/>
      <c r="E7" s="6"/>
      <c r="F7" s="13"/>
      <c r="G7" s="6"/>
      <c r="H7" s="6"/>
      <c r="I7" s="6" t="s">
        <v>499</v>
      </c>
      <c r="J7" s="6" t="s">
        <v>499</v>
      </c>
      <c r="K7" s="13"/>
      <c r="L7" s="13"/>
      <c r="M7" s="6" t="s">
        <v>499</v>
      </c>
      <c r="N7" s="6" t="s">
        <v>499</v>
      </c>
      <c r="O7" s="6"/>
      <c r="P7" s="6"/>
      <c r="Q7" s="6"/>
      <c r="R7" s="13"/>
      <c r="S7" s="172" t="s">
        <v>122</v>
      </c>
      <c r="T7" s="20"/>
      <c r="U7" s="20"/>
      <c r="V7" s="13"/>
      <c r="W7" s="17"/>
      <c r="X7" s="13"/>
    </row>
    <row r="8" spans="1:36" s="67" customFormat="1" x14ac:dyDescent="0.25">
      <c r="A8" s="51"/>
      <c r="B8" s="75"/>
      <c r="C8" s="13"/>
      <c r="D8" s="6"/>
      <c r="E8" s="6"/>
      <c r="F8" s="13"/>
      <c r="G8" s="6" t="s">
        <v>40</v>
      </c>
      <c r="H8" s="6" t="s">
        <v>40</v>
      </c>
      <c r="I8" s="6" t="s">
        <v>40</v>
      </c>
      <c r="J8" s="6" t="s">
        <v>40</v>
      </c>
      <c r="K8" s="6" t="s">
        <v>30</v>
      </c>
      <c r="L8" s="6" t="s">
        <v>30</v>
      </c>
      <c r="M8" s="6" t="s">
        <v>30</v>
      </c>
      <c r="N8" s="6" t="s">
        <v>30</v>
      </c>
      <c r="O8" s="6" t="s">
        <v>187</v>
      </c>
      <c r="P8" s="6" t="s">
        <v>186</v>
      </c>
      <c r="Q8" s="6" t="s">
        <v>120</v>
      </c>
      <c r="R8" s="13"/>
      <c r="S8" s="20" t="s">
        <v>1142</v>
      </c>
      <c r="T8" s="20" t="s">
        <v>540</v>
      </c>
      <c r="U8" s="20" t="s">
        <v>123</v>
      </c>
      <c r="V8" s="13"/>
      <c r="W8" s="17" t="s">
        <v>147</v>
      </c>
      <c r="X8" s="13"/>
    </row>
    <row r="9" spans="1:36" x14ac:dyDescent="0.25">
      <c r="A9" s="54" t="s">
        <v>0</v>
      </c>
      <c r="B9" s="55" t="s">
        <v>1</v>
      </c>
      <c r="C9" s="55" t="s">
        <v>169</v>
      </c>
      <c r="D9" s="55" t="s">
        <v>185</v>
      </c>
      <c r="E9" s="55" t="s">
        <v>185</v>
      </c>
      <c r="F9" s="55" t="s">
        <v>10</v>
      </c>
      <c r="G9" s="55" t="s">
        <v>2</v>
      </c>
      <c r="H9" s="55" t="s">
        <v>3</v>
      </c>
      <c r="I9" s="55" t="s">
        <v>31</v>
      </c>
      <c r="J9" s="55" t="s">
        <v>32</v>
      </c>
      <c r="K9" s="55" t="s">
        <v>2</v>
      </c>
      <c r="L9" s="55" t="s">
        <v>3</v>
      </c>
      <c r="M9" s="55" t="s">
        <v>31</v>
      </c>
      <c r="N9" s="55" t="s">
        <v>32</v>
      </c>
      <c r="O9" s="55" t="s">
        <v>2</v>
      </c>
      <c r="P9" s="55" t="s">
        <v>2</v>
      </c>
      <c r="Q9" s="56" t="s">
        <v>124</v>
      </c>
      <c r="R9" s="56" t="s">
        <v>121</v>
      </c>
      <c r="S9" s="56" t="s">
        <v>553</v>
      </c>
      <c r="T9" s="56" t="s">
        <v>552</v>
      </c>
      <c r="U9" s="56" t="s">
        <v>173</v>
      </c>
      <c r="V9" s="55" t="s">
        <v>4</v>
      </c>
      <c r="W9" s="55" t="s">
        <v>148</v>
      </c>
      <c r="X9" s="55" t="s">
        <v>16</v>
      </c>
      <c r="Y9" s="55" t="s">
        <v>654</v>
      </c>
    </row>
    <row r="10" spans="1:36" x14ac:dyDescent="0.25">
      <c r="A10" s="21">
        <v>42801</v>
      </c>
      <c r="B10" s="22">
        <v>1520</v>
      </c>
      <c r="C10" s="21"/>
      <c r="D10" s="22"/>
      <c r="E10" s="22"/>
      <c r="F10" s="21" t="s">
        <v>225</v>
      </c>
      <c r="G10" s="23">
        <v>52.7</v>
      </c>
      <c r="H10" s="23">
        <v>11.500000000000002</v>
      </c>
      <c r="I10" s="23"/>
      <c r="J10" s="23"/>
      <c r="K10" s="23">
        <v>74</v>
      </c>
      <c r="L10" s="23">
        <v>23.333333333333332</v>
      </c>
      <c r="M10" s="23"/>
      <c r="N10" s="23"/>
      <c r="O10" s="23"/>
      <c r="P10" s="23"/>
      <c r="Q10" s="25"/>
      <c r="R10" s="25"/>
      <c r="S10" s="13"/>
      <c r="T10" s="13"/>
      <c r="U10" s="13"/>
      <c r="V10" s="25" t="s">
        <v>72</v>
      </c>
      <c r="W10" s="26"/>
      <c r="X10" s="27"/>
      <c r="Y10" s="4">
        <v>41.6</v>
      </c>
    </row>
    <row r="11" spans="1:36" x14ac:dyDescent="0.25">
      <c r="A11" s="21">
        <v>42836</v>
      </c>
      <c r="B11" s="22">
        <v>1100</v>
      </c>
      <c r="C11" s="21"/>
      <c r="D11" s="22"/>
      <c r="E11" s="22"/>
      <c r="F11" s="21" t="s">
        <v>225</v>
      </c>
      <c r="G11" s="23">
        <v>60.6</v>
      </c>
      <c r="H11" s="23">
        <v>15.888888888888889</v>
      </c>
      <c r="I11" s="23"/>
      <c r="J11" s="23"/>
      <c r="K11" s="23"/>
      <c r="L11" s="23"/>
      <c r="M11" s="25"/>
      <c r="N11" s="23"/>
      <c r="O11" s="25"/>
      <c r="P11" s="25"/>
      <c r="Q11" s="25"/>
      <c r="R11" s="13"/>
      <c r="S11" s="13"/>
      <c r="T11" s="13"/>
      <c r="U11" s="25"/>
      <c r="V11" s="25" t="s">
        <v>174</v>
      </c>
      <c r="W11" s="18">
        <v>54.02</v>
      </c>
      <c r="X11" s="13"/>
      <c r="Y11" s="4">
        <v>41.6</v>
      </c>
      <c r="AJ11" s="5">
        <v>43.959000000000003</v>
      </c>
    </row>
    <row r="12" spans="1:36" x14ac:dyDescent="0.25">
      <c r="A12" s="21">
        <v>42884</v>
      </c>
      <c r="B12" s="25">
        <v>1237</v>
      </c>
      <c r="C12" s="35" t="s">
        <v>226</v>
      </c>
      <c r="D12" s="25">
        <v>1345</v>
      </c>
      <c r="E12" s="25">
        <v>1325</v>
      </c>
      <c r="F12" s="21" t="s">
        <v>225</v>
      </c>
      <c r="G12" s="23">
        <v>76.5</v>
      </c>
      <c r="H12" s="23">
        <v>24.722222222222221</v>
      </c>
      <c r="I12" s="23"/>
      <c r="J12" s="23"/>
      <c r="K12" s="23">
        <v>95</v>
      </c>
      <c r="L12" s="23">
        <v>35</v>
      </c>
      <c r="M12" s="25"/>
      <c r="N12" s="25"/>
      <c r="O12" s="25"/>
      <c r="P12" s="25"/>
      <c r="Q12" s="23">
        <v>8.6</v>
      </c>
      <c r="R12" s="33">
        <v>8</v>
      </c>
      <c r="S12" s="22">
        <v>353.6</v>
      </c>
      <c r="T12" s="22"/>
      <c r="U12" s="23">
        <v>2</v>
      </c>
      <c r="V12" s="25" t="s">
        <v>73</v>
      </c>
      <c r="W12" s="28"/>
      <c r="X12" s="27"/>
      <c r="Y12" s="4">
        <v>41.6</v>
      </c>
      <c r="AA12" s="7"/>
      <c r="AB12" s="8"/>
      <c r="AJ12" s="1">
        <v>52.542000000000002</v>
      </c>
    </row>
    <row r="13" spans="1:36" x14ac:dyDescent="0.25">
      <c r="A13" s="21">
        <v>42896</v>
      </c>
      <c r="B13" s="25">
        <v>1527</v>
      </c>
      <c r="C13" s="35" t="s">
        <v>266</v>
      </c>
      <c r="D13" s="25">
        <v>1650</v>
      </c>
      <c r="E13" s="25">
        <v>1700</v>
      </c>
      <c r="F13" s="21" t="s">
        <v>225</v>
      </c>
      <c r="G13" s="23">
        <v>77.900000000000006</v>
      </c>
      <c r="H13" s="23">
        <v>25.500000000000004</v>
      </c>
      <c r="I13" s="23"/>
      <c r="J13" s="23"/>
      <c r="K13" s="23">
        <v>89.1</v>
      </c>
      <c r="L13" s="23">
        <v>31.722222222222218</v>
      </c>
      <c r="M13" s="25"/>
      <c r="N13" s="25"/>
      <c r="O13" s="25"/>
      <c r="P13" s="25"/>
      <c r="Q13" s="23">
        <v>8.1999999999999993</v>
      </c>
      <c r="R13" s="25">
        <v>8.08</v>
      </c>
      <c r="S13" s="22">
        <v>344.5</v>
      </c>
      <c r="T13" s="22"/>
      <c r="U13" s="23">
        <v>5</v>
      </c>
      <c r="V13" s="25" t="s">
        <v>61</v>
      </c>
      <c r="W13" s="28">
        <v>44.621000000000002</v>
      </c>
      <c r="X13" s="27"/>
      <c r="Y13" s="4">
        <v>41.6</v>
      </c>
    </row>
    <row r="14" spans="1:36" x14ac:dyDescent="0.25">
      <c r="A14" s="21">
        <v>42910</v>
      </c>
      <c r="B14" s="25">
        <v>935</v>
      </c>
      <c r="C14" s="35" t="s">
        <v>299</v>
      </c>
      <c r="D14" s="25">
        <v>1135</v>
      </c>
      <c r="E14" s="25">
        <v>1135</v>
      </c>
      <c r="F14" s="21" t="s">
        <v>225</v>
      </c>
      <c r="G14" s="23">
        <v>82.2</v>
      </c>
      <c r="H14" s="23">
        <v>27.888888888888889</v>
      </c>
      <c r="I14" s="23"/>
      <c r="J14" s="23"/>
      <c r="K14" s="23">
        <v>97.9</v>
      </c>
      <c r="L14" s="23">
        <v>36.611111111111114</v>
      </c>
      <c r="M14" s="25"/>
      <c r="N14" s="25"/>
      <c r="O14" s="25"/>
      <c r="P14" s="25"/>
      <c r="Q14" s="23">
        <v>9.6999999999999993</v>
      </c>
      <c r="R14" s="25">
        <v>7.8</v>
      </c>
      <c r="S14" s="22">
        <v>347.1</v>
      </c>
      <c r="T14" s="22"/>
      <c r="U14" s="23">
        <v>17.100000000000001</v>
      </c>
      <c r="V14" s="25" t="s">
        <v>48</v>
      </c>
      <c r="W14" s="28">
        <v>20.667999999999999</v>
      </c>
      <c r="X14" s="27"/>
      <c r="Y14" s="4">
        <v>41.6</v>
      </c>
    </row>
    <row r="15" spans="1:36" x14ac:dyDescent="0.25">
      <c r="A15" s="21">
        <v>42933</v>
      </c>
      <c r="B15" s="25">
        <v>1102</v>
      </c>
      <c r="C15" s="35" t="s">
        <v>388</v>
      </c>
      <c r="D15" s="25">
        <v>1645</v>
      </c>
      <c r="E15" s="25">
        <v>1730</v>
      </c>
      <c r="F15" s="21" t="s">
        <v>225</v>
      </c>
      <c r="G15" s="23">
        <v>78.099999999999994</v>
      </c>
      <c r="H15" s="23">
        <v>25.611111111111107</v>
      </c>
      <c r="I15" s="23"/>
      <c r="J15" s="23"/>
      <c r="K15" s="23">
        <v>88.8</v>
      </c>
      <c r="L15" s="23">
        <v>31.555555555555554</v>
      </c>
      <c r="M15" s="25"/>
      <c r="N15" s="25"/>
      <c r="O15" s="25"/>
      <c r="P15" s="25"/>
      <c r="Q15" s="23">
        <v>9.5</v>
      </c>
      <c r="R15" s="33">
        <v>7.77</v>
      </c>
      <c r="S15" s="22">
        <v>343.2</v>
      </c>
      <c r="T15" s="22"/>
      <c r="U15" s="23">
        <v>4.0999999999999996</v>
      </c>
      <c r="V15" s="25" t="s">
        <v>65</v>
      </c>
      <c r="W15" s="28"/>
      <c r="X15" s="27"/>
      <c r="Y15" s="4">
        <v>41.6</v>
      </c>
    </row>
    <row r="16" spans="1:36" x14ac:dyDescent="0.25">
      <c r="A16" s="21">
        <v>42939</v>
      </c>
      <c r="B16" s="25">
        <v>1110</v>
      </c>
      <c r="C16" s="13" t="s">
        <v>430</v>
      </c>
      <c r="D16" s="22">
        <v>1748</v>
      </c>
      <c r="E16" s="25">
        <v>1730</v>
      </c>
      <c r="F16" s="21" t="s">
        <v>225</v>
      </c>
      <c r="G16" s="23">
        <v>78.7</v>
      </c>
      <c r="H16" s="23">
        <v>25.944444444444446</v>
      </c>
      <c r="I16" s="23"/>
      <c r="J16" s="23"/>
      <c r="K16" s="23">
        <v>88.9</v>
      </c>
      <c r="L16" s="23">
        <v>31.611111111111114</v>
      </c>
      <c r="M16" s="25"/>
      <c r="N16" s="25"/>
      <c r="O16" s="25"/>
      <c r="P16" s="25"/>
      <c r="Q16" s="23">
        <v>8.6999999999999993</v>
      </c>
      <c r="R16" s="33">
        <v>7.72</v>
      </c>
      <c r="S16" s="22">
        <v>341.90000000000003</v>
      </c>
      <c r="T16" s="22"/>
      <c r="U16" s="23">
        <v>186</v>
      </c>
      <c r="V16" s="25" t="s">
        <v>20</v>
      </c>
      <c r="W16" s="28"/>
      <c r="X16" s="27" t="s">
        <v>27</v>
      </c>
      <c r="Y16" s="4">
        <v>41.6</v>
      </c>
    </row>
    <row r="17" spans="1:36" x14ac:dyDescent="0.25">
      <c r="A17" s="2">
        <v>42946</v>
      </c>
      <c r="B17" s="10">
        <v>1408</v>
      </c>
      <c r="C17" t="s">
        <v>473</v>
      </c>
      <c r="D17" s="1">
        <v>1605</v>
      </c>
      <c r="E17" s="1">
        <v>1604</v>
      </c>
      <c r="F17" s="2" t="s">
        <v>225</v>
      </c>
      <c r="G17" s="4">
        <v>73.900000000000006</v>
      </c>
      <c r="H17" s="4">
        <v>23.277777777777782</v>
      </c>
      <c r="I17" s="11"/>
      <c r="J17" s="11"/>
      <c r="K17" s="1">
        <v>82.9</v>
      </c>
      <c r="L17" s="4">
        <v>28.277777777777779</v>
      </c>
      <c r="M17" s="11"/>
      <c r="N17" s="11"/>
      <c r="O17" s="11"/>
      <c r="P17" s="11"/>
      <c r="Q17" s="4">
        <v>8.6</v>
      </c>
      <c r="R17" s="7">
        <v>7.77</v>
      </c>
      <c r="S17" s="231">
        <v>377</v>
      </c>
      <c r="T17" s="1"/>
      <c r="U17" s="45">
        <v>248.9</v>
      </c>
      <c r="V17" s="1" t="s">
        <v>478</v>
      </c>
      <c r="W17" s="9"/>
      <c r="X17" s="3" t="s">
        <v>479</v>
      </c>
      <c r="Y17" s="4">
        <v>41.6</v>
      </c>
    </row>
    <row r="18" spans="1:36" x14ac:dyDescent="0.25">
      <c r="A18" s="2">
        <v>42952</v>
      </c>
      <c r="B18" s="10">
        <v>1005</v>
      </c>
      <c r="C18" t="s">
        <v>517</v>
      </c>
      <c r="D18" s="1">
        <v>1220</v>
      </c>
      <c r="E18" s="1"/>
      <c r="F18" s="2" t="s">
        <v>225</v>
      </c>
      <c r="G18" s="1">
        <v>76.2</v>
      </c>
      <c r="H18" s="4">
        <v>24.555555555555557</v>
      </c>
      <c r="I18" s="11"/>
      <c r="J18" s="11"/>
      <c r="K18" s="4">
        <v>76.2</v>
      </c>
      <c r="L18" s="4">
        <v>24.555555555555557</v>
      </c>
      <c r="M18" s="11"/>
      <c r="N18" s="11"/>
      <c r="O18" s="11"/>
      <c r="P18" s="11"/>
      <c r="Q18" s="4">
        <v>8.6999999999999993</v>
      </c>
      <c r="R18" s="1">
        <v>7.64</v>
      </c>
      <c r="S18" s="231">
        <v>351</v>
      </c>
      <c r="T18" s="1"/>
      <c r="U18" s="50">
        <v>160.69999999999999</v>
      </c>
      <c r="V18" s="1" t="s">
        <v>463</v>
      </c>
      <c r="W18" s="9"/>
      <c r="X18" s="3" t="s">
        <v>508</v>
      </c>
      <c r="Y18" s="4">
        <v>41.6</v>
      </c>
    </row>
    <row r="19" spans="1:36" x14ac:dyDescent="0.25">
      <c r="A19" s="2">
        <v>42961</v>
      </c>
      <c r="B19" s="10">
        <v>1508</v>
      </c>
      <c r="C19" t="s">
        <v>587</v>
      </c>
      <c r="D19" s="1">
        <v>1815</v>
      </c>
      <c r="F19" s="46" t="s">
        <v>225</v>
      </c>
      <c r="G19" s="4">
        <v>80.599999999999994</v>
      </c>
      <c r="H19" s="4">
        <v>26.999999999999996</v>
      </c>
      <c r="I19" s="1"/>
      <c r="J19" s="1"/>
      <c r="K19" s="1">
        <v>93.5</v>
      </c>
      <c r="L19" s="4">
        <v>34.166666666666664</v>
      </c>
      <c r="M19" s="1"/>
      <c r="N19" s="1"/>
      <c r="O19" s="1"/>
      <c r="P19" s="1"/>
      <c r="Q19" s="1">
        <v>8.8000000000000007</v>
      </c>
      <c r="R19" s="7">
        <v>7.45</v>
      </c>
      <c r="S19" s="231">
        <v>299</v>
      </c>
      <c r="T19" s="4">
        <v>690</v>
      </c>
      <c r="U19" s="45">
        <v>579.4</v>
      </c>
      <c r="V19" s="1" t="s">
        <v>329</v>
      </c>
      <c r="X19" s="3" t="s">
        <v>591</v>
      </c>
      <c r="Y19" s="4">
        <v>41.6</v>
      </c>
    </row>
    <row r="20" spans="1:36" x14ac:dyDescent="0.25">
      <c r="A20" s="2">
        <v>42967</v>
      </c>
      <c r="B20" s="10">
        <v>958</v>
      </c>
      <c r="C20" t="s">
        <v>645</v>
      </c>
      <c r="D20" s="1">
        <v>1145</v>
      </c>
      <c r="E20" s="1">
        <v>1150</v>
      </c>
      <c r="F20" s="46" t="s">
        <v>225</v>
      </c>
      <c r="G20" s="4">
        <v>73.099999999999994</v>
      </c>
      <c r="H20" s="4">
        <v>22.833333333333329</v>
      </c>
      <c r="I20" s="1"/>
      <c r="J20" s="1"/>
      <c r="K20" s="4">
        <v>80.5</v>
      </c>
      <c r="L20" s="4">
        <v>26.944444444444443</v>
      </c>
      <c r="M20" s="1"/>
      <c r="N20" s="1"/>
      <c r="O20" s="1"/>
      <c r="P20" s="1"/>
      <c r="Q20" s="4">
        <v>8.3000000000000007</v>
      </c>
      <c r="R20" s="7">
        <v>7.44</v>
      </c>
      <c r="S20" s="231">
        <v>370.5</v>
      </c>
      <c r="T20" s="4">
        <v>84.5</v>
      </c>
      <c r="U20" s="4">
        <v>15.3</v>
      </c>
      <c r="V20" s="1" t="s">
        <v>649</v>
      </c>
      <c r="X20" t="s">
        <v>650</v>
      </c>
      <c r="Y20" s="4">
        <v>41.6</v>
      </c>
    </row>
    <row r="21" spans="1:36" x14ac:dyDescent="0.25">
      <c r="A21" s="2">
        <v>42975</v>
      </c>
      <c r="B21" s="10">
        <v>1515</v>
      </c>
      <c r="C21" t="s">
        <v>688</v>
      </c>
      <c r="D21" s="1">
        <v>1715</v>
      </c>
      <c r="E21" s="1">
        <v>1630</v>
      </c>
      <c r="F21" s="46" t="s">
        <v>225</v>
      </c>
      <c r="G21" s="4">
        <v>79.400000000000006</v>
      </c>
      <c r="H21" s="4">
        <v>26.333333333333336</v>
      </c>
      <c r="I21" s="1"/>
      <c r="J21" s="1"/>
      <c r="K21" s="4">
        <v>96</v>
      </c>
      <c r="L21" s="4">
        <v>35.555555555555557</v>
      </c>
      <c r="M21" s="1"/>
      <c r="N21" s="1"/>
      <c r="O21" s="1"/>
      <c r="P21" s="1"/>
      <c r="Q21" s="4">
        <v>8.3000000000000007</v>
      </c>
      <c r="R21" s="7">
        <v>7.6</v>
      </c>
      <c r="S21" s="231">
        <v>351</v>
      </c>
      <c r="T21" s="4">
        <v>51.1</v>
      </c>
      <c r="U21" s="4">
        <v>25.3</v>
      </c>
      <c r="V21" s="1" t="s">
        <v>692</v>
      </c>
      <c r="X21" t="s">
        <v>693</v>
      </c>
      <c r="Y21" s="4">
        <v>41.6</v>
      </c>
    </row>
    <row r="22" spans="1:36" s="67" customFormat="1" x14ac:dyDescent="0.25">
      <c r="A22" s="21">
        <v>42980</v>
      </c>
      <c r="B22" s="22">
        <v>1140</v>
      </c>
      <c r="C22" s="21" t="s">
        <v>717</v>
      </c>
      <c r="D22" s="22"/>
      <c r="E22" s="22"/>
      <c r="F22" s="21" t="s">
        <v>225</v>
      </c>
      <c r="G22" s="23">
        <v>78.2</v>
      </c>
      <c r="H22" s="23">
        <f t="shared" ref="H22:H23" si="0">CONVERT(G22,"F","C")</f>
        <v>25.666666666666668</v>
      </c>
      <c r="I22" s="23"/>
      <c r="J22" s="23"/>
      <c r="K22" s="23">
        <v>93.1</v>
      </c>
      <c r="L22" s="23">
        <f t="shared" ref="L22:L25" si="1">CONVERT(K22,"F","C")</f>
        <v>33.944444444444443</v>
      </c>
      <c r="M22" s="23"/>
      <c r="N22" s="23"/>
      <c r="O22" s="23"/>
      <c r="P22" s="23"/>
      <c r="Q22" s="25">
        <v>8.5</v>
      </c>
      <c r="R22" s="25">
        <v>7.76</v>
      </c>
      <c r="S22" s="22">
        <v>345.8</v>
      </c>
      <c r="T22" s="23">
        <v>18.2</v>
      </c>
      <c r="U22" s="25">
        <v>7.4</v>
      </c>
      <c r="V22" s="25" t="s">
        <v>245</v>
      </c>
      <c r="W22" s="18"/>
      <c r="X22" s="27" t="s">
        <v>722</v>
      </c>
      <c r="Y22" s="71">
        <v>41.6</v>
      </c>
      <c r="AJ22" s="5"/>
    </row>
    <row r="23" spans="1:36" s="67" customFormat="1" x14ac:dyDescent="0.25">
      <c r="A23" s="21">
        <v>42980</v>
      </c>
      <c r="B23" s="74">
        <v>1140</v>
      </c>
      <c r="C23" s="21" t="s">
        <v>718</v>
      </c>
      <c r="D23" s="25"/>
      <c r="E23" s="25"/>
      <c r="F23" s="21" t="s">
        <v>225</v>
      </c>
      <c r="G23" s="23">
        <v>78.2</v>
      </c>
      <c r="H23" s="23">
        <f t="shared" si="0"/>
        <v>25.666666666666668</v>
      </c>
      <c r="I23" s="23"/>
      <c r="J23" s="23"/>
      <c r="K23" s="23">
        <v>93.1</v>
      </c>
      <c r="L23" s="23">
        <f t="shared" si="1"/>
        <v>33.944444444444443</v>
      </c>
      <c r="M23" s="25"/>
      <c r="N23" s="25"/>
      <c r="O23" s="25"/>
      <c r="P23" s="25"/>
      <c r="Q23" s="23">
        <v>8.5</v>
      </c>
      <c r="R23" s="25">
        <v>7.76</v>
      </c>
      <c r="S23" s="22">
        <v>345.8</v>
      </c>
      <c r="T23" s="22">
        <v>18.2</v>
      </c>
      <c r="U23" s="23">
        <v>16</v>
      </c>
      <c r="V23" s="25" t="s">
        <v>245</v>
      </c>
      <c r="W23" s="28"/>
      <c r="X23" s="27" t="s">
        <v>725</v>
      </c>
      <c r="Y23" s="71">
        <v>41.6</v>
      </c>
    </row>
    <row r="24" spans="1:36" s="67" customFormat="1" x14ac:dyDescent="0.25">
      <c r="A24" s="69">
        <v>42994</v>
      </c>
      <c r="B24" s="74">
        <v>1050</v>
      </c>
      <c r="C24" s="67" t="s">
        <v>839</v>
      </c>
      <c r="D24" s="68">
        <v>1310</v>
      </c>
      <c r="E24" s="68">
        <v>1500</v>
      </c>
      <c r="F24" s="76" t="s">
        <v>225</v>
      </c>
      <c r="G24" s="71">
        <v>69.5</v>
      </c>
      <c r="H24" s="71">
        <f>CONVERT(G24,"F","C")</f>
        <v>20.833333333333332</v>
      </c>
      <c r="I24" s="68"/>
      <c r="J24" s="68"/>
      <c r="K24" s="71">
        <v>80.2</v>
      </c>
      <c r="L24" s="23">
        <f t="shared" si="1"/>
        <v>26.777777777777779</v>
      </c>
      <c r="M24" s="68"/>
      <c r="N24" s="68"/>
      <c r="O24" s="68"/>
      <c r="P24" s="68"/>
      <c r="Q24" s="71">
        <v>10.3</v>
      </c>
      <c r="R24" s="72">
        <v>7.34</v>
      </c>
      <c r="S24" s="231">
        <v>340.6</v>
      </c>
      <c r="T24" s="71">
        <v>9.27</v>
      </c>
      <c r="U24" s="71">
        <v>6.3</v>
      </c>
      <c r="V24" s="68" t="s">
        <v>445</v>
      </c>
      <c r="X24" s="70" t="s">
        <v>847</v>
      </c>
      <c r="Y24" s="71"/>
    </row>
    <row r="25" spans="1:36" s="145" customFormat="1" x14ac:dyDescent="0.25">
      <c r="A25" s="149">
        <v>43015</v>
      </c>
      <c r="B25" s="148">
        <v>1158</v>
      </c>
      <c r="C25" s="145" t="s">
        <v>894</v>
      </c>
      <c r="D25" s="148">
        <v>1625</v>
      </c>
      <c r="E25" s="148">
        <v>1615</v>
      </c>
      <c r="F25" s="145" t="s">
        <v>225</v>
      </c>
      <c r="G25" s="146">
        <v>65.2</v>
      </c>
      <c r="H25" s="146">
        <f t="shared" ref="H25:H29" si="2">CONVERT(G25,"F","C")</f>
        <v>18.444444444444446</v>
      </c>
      <c r="I25" s="148"/>
      <c r="J25" s="148"/>
      <c r="K25" s="146">
        <v>82</v>
      </c>
      <c r="L25" s="146">
        <f t="shared" si="1"/>
        <v>27.777777777777779</v>
      </c>
      <c r="M25" s="148"/>
      <c r="N25" s="148"/>
      <c r="O25" s="148"/>
      <c r="P25" s="148"/>
      <c r="Q25" s="146">
        <v>8.1</v>
      </c>
      <c r="R25" s="147">
        <v>7.34</v>
      </c>
      <c r="S25" s="232">
        <v>353.6</v>
      </c>
      <c r="T25" s="146">
        <v>4.1399999999999997</v>
      </c>
      <c r="U25" s="146">
        <v>3</v>
      </c>
      <c r="V25" s="148" t="s">
        <v>445</v>
      </c>
      <c r="X25" s="113" t="s">
        <v>904</v>
      </c>
      <c r="Y25" s="146"/>
    </row>
    <row r="26" spans="1:36" s="153" customFormat="1" x14ac:dyDescent="0.25">
      <c r="A26" s="195">
        <v>43303</v>
      </c>
      <c r="B26" s="181">
        <v>1044</v>
      </c>
      <c r="C26" s="144" t="s">
        <v>1045</v>
      </c>
      <c r="D26" s="144">
        <v>1327</v>
      </c>
      <c r="F26" s="144" t="s">
        <v>225</v>
      </c>
      <c r="G26" s="112">
        <v>81.400000000000006</v>
      </c>
      <c r="H26" s="179">
        <f t="shared" si="2"/>
        <v>27.444444444444446</v>
      </c>
      <c r="L26" s="215"/>
      <c r="Q26" s="112">
        <v>8.1999999999999993</v>
      </c>
      <c r="R26" s="112">
        <v>7.84</v>
      </c>
      <c r="S26" s="233">
        <v>330.2</v>
      </c>
      <c r="T26" s="215">
        <v>119</v>
      </c>
      <c r="U26" s="130">
        <v>36.799999999999997</v>
      </c>
      <c r="Y26" s="144" t="s">
        <v>329</v>
      </c>
      <c r="Z26" s="187"/>
      <c r="AA26" s="144" t="s">
        <v>668</v>
      </c>
    </row>
    <row r="27" spans="1:36" s="153" customFormat="1" x14ac:dyDescent="0.25">
      <c r="A27" s="195">
        <v>43348</v>
      </c>
      <c r="B27" s="187">
        <v>1027</v>
      </c>
      <c r="C27" s="113" t="s">
        <v>1108</v>
      </c>
      <c r="D27" s="181">
        <v>1550</v>
      </c>
      <c r="E27" s="181"/>
      <c r="F27" s="212" t="s">
        <v>225</v>
      </c>
      <c r="G27" s="130">
        <v>72.400000000000006</v>
      </c>
      <c r="H27" s="130">
        <f t="shared" si="2"/>
        <v>22.444444444444446</v>
      </c>
      <c r="K27" s="179">
        <v>82.4</v>
      </c>
      <c r="L27" s="179">
        <f t="shared" ref="L27:L29" si="3">CONVERT(K27,"F","C")</f>
        <v>28.000000000000004</v>
      </c>
      <c r="Q27" s="130">
        <v>9.1</v>
      </c>
      <c r="R27" s="131">
        <v>7.4</v>
      </c>
      <c r="S27" s="233">
        <v>340.6</v>
      </c>
      <c r="T27" s="179">
        <v>633</v>
      </c>
      <c r="U27" s="87">
        <v>1553.1</v>
      </c>
      <c r="Y27" s="144" t="s">
        <v>466</v>
      </c>
      <c r="AA27" s="144" t="s">
        <v>1094</v>
      </c>
    </row>
    <row r="28" spans="1:36" s="153" customFormat="1" x14ac:dyDescent="0.25">
      <c r="A28" s="195">
        <v>43376</v>
      </c>
      <c r="B28" s="187">
        <v>1200</v>
      </c>
      <c r="C28" s="113" t="s">
        <v>1157</v>
      </c>
      <c r="D28" s="181">
        <v>1750</v>
      </c>
      <c r="E28" s="181">
        <v>1800</v>
      </c>
      <c r="F28" s="238" t="s">
        <v>225</v>
      </c>
      <c r="G28" s="235">
        <v>71.3</v>
      </c>
      <c r="H28" s="235">
        <f t="shared" si="2"/>
        <v>21.833333333333332</v>
      </c>
      <c r="K28" s="179">
        <v>78.900000000000006</v>
      </c>
      <c r="L28" s="179">
        <f t="shared" si="3"/>
        <v>26.055555555555557</v>
      </c>
      <c r="Q28" s="235">
        <v>8.3000000000000007</v>
      </c>
      <c r="R28" s="236">
        <v>7.2</v>
      </c>
      <c r="S28" s="239">
        <v>294</v>
      </c>
      <c r="T28" s="179">
        <v>508</v>
      </c>
      <c r="U28" s="87">
        <v>499.6</v>
      </c>
      <c r="Y28" s="153" t="s">
        <v>1160</v>
      </c>
      <c r="AA28" s="237" t="s">
        <v>1161</v>
      </c>
    </row>
    <row r="29" spans="1:36" s="153" customFormat="1" x14ac:dyDescent="0.25">
      <c r="A29" s="195">
        <v>43389</v>
      </c>
      <c r="B29" s="187">
        <v>1209</v>
      </c>
      <c r="C29" s="200"/>
      <c r="D29" s="181"/>
      <c r="E29" s="181"/>
      <c r="F29" s="238" t="s">
        <v>225</v>
      </c>
      <c r="G29" s="235">
        <v>56.9</v>
      </c>
      <c r="H29" s="235">
        <f t="shared" si="2"/>
        <v>13.833333333333332</v>
      </c>
      <c r="K29" s="179">
        <v>55.2</v>
      </c>
      <c r="L29" s="179">
        <f t="shared" si="3"/>
        <v>12.888888888888889</v>
      </c>
      <c r="Q29" s="235">
        <v>9.5</v>
      </c>
      <c r="R29" s="236">
        <v>7.86</v>
      </c>
      <c r="S29" s="239">
        <v>390</v>
      </c>
      <c r="T29" s="179">
        <v>42.4</v>
      </c>
      <c r="Y29" s="237" t="s">
        <v>1169</v>
      </c>
      <c r="AA29" s="237" t="s">
        <v>1107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C5C5D-A3E2-4DD6-9797-1FD9E7174B7D}">
  <sheetPr codeName="Sheet3"/>
  <dimension ref="A1:AA24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B2" sqref="B2"/>
    </sheetView>
  </sheetViews>
  <sheetFormatPr defaultRowHeight="15" x14ac:dyDescent="0.25"/>
  <cols>
    <col min="1" max="1" width="32.28515625" customWidth="1"/>
    <col min="3" max="3" width="21.7109375" bestFit="1" customWidth="1"/>
    <col min="6" max="6" width="12.85546875" customWidth="1"/>
    <col min="22" max="22" width="22.28515625" customWidth="1"/>
    <col min="24" max="24" width="61.140625" customWidth="1"/>
  </cols>
  <sheetData>
    <row r="1" spans="1:25" ht="21" x14ac:dyDescent="0.35">
      <c r="A1" s="12" t="s">
        <v>820</v>
      </c>
      <c r="B1" s="12"/>
      <c r="C1" s="12"/>
      <c r="D1" s="13"/>
      <c r="E1" s="13"/>
      <c r="H1" s="14" t="s">
        <v>448</v>
      </c>
      <c r="I1" s="13"/>
      <c r="J1" s="13"/>
      <c r="K1" s="13"/>
      <c r="L1" s="17" t="s">
        <v>545</v>
      </c>
      <c r="M1" s="13"/>
      <c r="N1" s="13"/>
      <c r="O1" s="13" t="s">
        <v>713</v>
      </c>
      <c r="P1" t="s">
        <v>792</v>
      </c>
      <c r="Q1" s="13"/>
      <c r="R1" s="13"/>
      <c r="S1" s="13"/>
      <c r="T1" s="13"/>
      <c r="U1" s="13"/>
      <c r="V1" s="13"/>
      <c r="W1" s="13"/>
      <c r="X1" s="13"/>
      <c r="Y1" s="13"/>
    </row>
    <row r="2" spans="1:25" x14ac:dyDescent="0.25">
      <c r="A2" s="15" t="s">
        <v>195</v>
      </c>
      <c r="B2" s="16">
        <f>AVERAGE(Q8:Q1500)</f>
        <v>9.1235294117647054</v>
      </c>
      <c r="C2" s="13"/>
      <c r="D2" s="13"/>
      <c r="E2" s="13"/>
      <c r="F2" s="17" t="s">
        <v>123</v>
      </c>
      <c r="G2" s="18">
        <v>235</v>
      </c>
      <c r="H2" s="13"/>
      <c r="I2" s="25" t="s">
        <v>500</v>
      </c>
      <c r="J2" s="41"/>
      <c r="K2" s="13"/>
      <c r="L2" s="13" t="s">
        <v>542</v>
      </c>
      <c r="M2" s="13">
        <v>5.45</v>
      </c>
      <c r="N2" s="13"/>
      <c r="O2" s="13" t="s">
        <v>669</v>
      </c>
      <c r="P2" s="13"/>
      <c r="Q2" s="13"/>
      <c r="R2" s="13"/>
      <c r="S2" s="6" t="s">
        <v>1146</v>
      </c>
      <c r="T2" s="13"/>
      <c r="U2" s="13"/>
      <c r="V2" s="13"/>
      <c r="W2" s="13"/>
      <c r="X2" s="13"/>
      <c r="Y2" s="13"/>
    </row>
    <row r="3" spans="1:25" x14ac:dyDescent="0.25">
      <c r="A3" s="15" t="s">
        <v>196</v>
      </c>
      <c r="B3" s="16">
        <f>AVERAGE(R8:R1500)</f>
        <v>7.7511764705882342</v>
      </c>
      <c r="C3" s="13"/>
      <c r="D3" s="13"/>
      <c r="E3" s="13"/>
      <c r="F3" s="17" t="s">
        <v>121</v>
      </c>
      <c r="G3" s="18" t="s">
        <v>447</v>
      </c>
      <c r="H3" s="13"/>
      <c r="I3" s="25" t="s">
        <v>454</v>
      </c>
      <c r="J3" s="42"/>
      <c r="K3" s="13"/>
      <c r="L3" s="13" t="s">
        <v>543</v>
      </c>
      <c r="M3" s="13">
        <v>55.7</v>
      </c>
      <c r="N3" s="13"/>
      <c r="O3" s="13"/>
      <c r="P3" s="13"/>
      <c r="Q3" s="13"/>
      <c r="R3" s="13"/>
      <c r="S3" s="6" t="s">
        <v>1143</v>
      </c>
      <c r="T3" s="13"/>
      <c r="U3" s="13"/>
      <c r="V3" s="13"/>
      <c r="W3" s="13"/>
      <c r="X3" s="13"/>
      <c r="Y3" s="13"/>
    </row>
    <row r="4" spans="1:25" x14ac:dyDescent="0.25">
      <c r="A4" s="15" t="s">
        <v>197</v>
      </c>
      <c r="B4" s="19">
        <f>AVERAGE(S8:S1500)</f>
        <v>327.75294117647059</v>
      </c>
      <c r="C4" s="13"/>
      <c r="D4" s="13"/>
      <c r="E4" s="13"/>
      <c r="F4" s="17" t="s">
        <v>120</v>
      </c>
      <c r="G4" s="18">
        <v>6</v>
      </c>
      <c r="H4" s="13"/>
      <c r="I4" s="13"/>
      <c r="J4" s="13"/>
      <c r="K4" s="13"/>
      <c r="L4" s="13" t="s">
        <v>544</v>
      </c>
      <c r="M4" s="13">
        <v>596</v>
      </c>
      <c r="N4" s="13"/>
      <c r="O4" s="13"/>
      <c r="P4" s="13"/>
      <c r="Q4" s="13"/>
      <c r="R4" s="13"/>
      <c r="S4" s="6" t="s">
        <v>1144</v>
      </c>
      <c r="T4" s="13"/>
      <c r="U4" s="13"/>
      <c r="V4" s="13"/>
      <c r="W4" s="13"/>
      <c r="X4" s="13"/>
      <c r="Y4" s="13"/>
    </row>
    <row r="5" spans="1:25" x14ac:dyDescent="0.25">
      <c r="A5" s="15" t="s">
        <v>198</v>
      </c>
      <c r="B5" s="16">
        <f>AVERAGE(U8:U1500)</f>
        <v>223.78750000000002</v>
      </c>
      <c r="C5" s="13"/>
      <c r="D5" s="13"/>
      <c r="E5" s="13"/>
      <c r="F5" s="17" t="s">
        <v>122</v>
      </c>
      <c r="G5" s="18">
        <v>500</v>
      </c>
      <c r="H5" s="13"/>
      <c r="I5" s="6" t="s">
        <v>499</v>
      </c>
      <c r="J5" s="6" t="s">
        <v>499</v>
      </c>
      <c r="K5" s="13"/>
      <c r="L5" s="13"/>
      <c r="M5" s="6" t="s">
        <v>499</v>
      </c>
      <c r="N5" s="6" t="s">
        <v>499</v>
      </c>
      <c r="O5" s="13"/>
      <c r="P5" s="13"/>
      <c r="Q5" s="13"/>
      <c r="R5" s="13"/>
      <c r="S5" s="228" t="s">
        <v>1145</v>
      </c>
      <c r="T5" s="13"/>
      <c r="U5" s="13"/>
      <c r="V5" s="13"/>
      <c r="W5" s="13"/>
      <c r="X5" s="13"/>
      <c r="Y5" s="13"/>
    </row>
    <row r="6" spans="1:25" x14ac:dyDescent="0.25">
      <c r="A6" s="51" t="s">
        <v>710</v>
      </c>
      <c r="B6" s="16">
        <f>AVERAGE(T16:T1500)</f>
        <v>224.22333333333333</v>
      </c>
      <c r="C6" s="13"/>
      <c r="D6" s="6" t="s">
        <v>183</v>
      </c>
      <c r="E6" s="6" t="s">
        <v>184</v>
      </c>
      <c r="F6" s="13"/>
      <c r="G6" s="6" t="s">
        <v>40</v>
      </c>
      <c r="H6" s="6" t="s">
        <v>40</v>
      </c>
      <c r="I6" s="6" t="s">
        <v>40</v>
      </c>
      <c r="J6" s="6" t="s">
        <v>40</v>
      </c>
      <c r="K6" s="6" t="s">
        <v>30</v>
      </c>
      <c r="L6" s="6" t="s">
        <v>30</v>
      </c>
      <c r="M6" s="6" t="s">
        <v>30</v>
      </c>
      <c r="N6" s="6" t="s">
        <v>30</v>
      </c>
      <c r="O6" s="6" t="s">
        <v>187</v>
      </c>
      <c r="P6" s="6" t="s">
        <v>186</v>
      </c>
      <c r="Q6" s="6" t="s">
        <v>120</v>
      </c>
      <c r="R6" s="13"/>
      <c r="S6" s="172" t="s">
        <v>122</v>
      </c>
      <c r="T6" s="20" t="s">
        <v>540</v>
      </c>
      <c r="U6" s="20" t="s">
        <v>123</v>
      </c>
      <c r="V6" s="13"/>
      <c r="W6" s="17" t="s">
        <v>147</v>
      </c>
      <c r="X6" s="13"/>
      <c r="Y6" s="13"/>
    </row>
    <row r="7" spans="1:25" x14ac:dyDescent="0.25">
      <c r="A7" s="54" t="s">
        <v>0</v>
      </c>
      <c r="B7" s="55" t="s">
        <v>1</v>
      </c>
      <c r="C7" s="55" t="s">
        <v>169</v>
      </c>
      <c r="D7" s="55" t="s">
        <v>185</v>
      </c>
      <c r="E7" s="55" t="s">
        <v>185</v>
      </c>
      <c r="F7" s="55" t="s">
        <v>10</v>
      </c>
      <c r="G7" s="55" t="s">
        <v>2</v>
      </c>
      <c r="H7" s="55" t="s">
        <v>3</v>
      </c>
      <c r="I7" s="55" t="s">
        <v>31</v>
      </c>
      <c r="J7" s="55" t="s">
        <v>32</v>
      </c>
      <c r="K7" s="55" t="s">
        <v>2</v>
      </c>
      <c r="L7" s="55" t="s">
        <v>3</v>
      </c>
      <c r="M7" s="55" t="s">
        <v>31</v>
      </c>
      <c r="N7" s="55" t="s">
        <v>32</v>
      </c>
      <c r="O7" s="55" t="s">
        <v>2</v>
      </c>
      <c r="P7" s="55" t="s">
        <v>2</v>
      </c>
      <c r="Q7" s="56" t="s">
        <v>124</v>
      </c>
      <c r="R7" s="56" t="s">
        <v>121</v>
      </c>
      <c r="S7" s="20" t="s">
        <v>1142</v>
      </c>
      <c r="T7" s="56" t="s">
        <v>552</v>
      </c>
      <c r="U7" s="56" t="s">
        <v>173</v>
      </c>
      <c r="V7" s="55" t="s">
        <v>4</v>
      </c>
      <c r="W7" s="55" t="s">
        <v>148</v>
      </c>
      <c r="X7" s="55" t="s">
        <v>16</v>
      </c>
      <c r="Y7" s="55" t="s">
        <v>654</v>
      </c>
    </row>
    <row r="8" spans="1:25" x14ac:dyDescent="0.25">
      <c r="A8" s="21">
        <v>42876</v>
      </c>
      <c r="B8" s="25">
        <v>1525</v>
      </c>
      <c r="C8" s="35" t="s">
        <v>203</v>
      </c>
      <c r="D8" s="25">
        <v>1700</v>
      </c>
      <c r="E8" s="25">
        <v>1655</v>
      </c>
      <c r="F8" s="21" t="s">
        <v>200</v>
      </c>
      <c r="G8" s="23">
        <v>77.7</v>
      </c>
      <c r="H8" s="23">
        <v>25.388888888888889</v>
      </c>
      <c r="I8" s="23"/>
      <c r="J8" s="23"/>
      <c r="K8" s="25">
        <v>95.5</v>
      </c>
      <c r="L8" s="23">
        <v>35.277777777777779</v>
      </c>
      <c r="M8" s="25"/>
      <c r="N8" s="25"/>
      <c r="O8" s="25"/>
      <c r="P8" s="25"/>
      <c r="Q8" s="25">
        <v>8.8000000000000007</v>
      </c>
      <c r="R8" s="33">
        <v>8.1199999999999992</v>
      </c>
      <c r="S8" s="22">
        <v>383.5</v>
      </c>
      <c r="T8" s="22"/>
      <c r="U8" s="23">
        <v>1</v>
      </c>
      <c r="V8" s="25" t="s">
        <v>75</v>
      </c>
      <c r="W8" s="28"/>
      <c r="X8" s="27"/>
      <c r="Y8" s="4">
        <v>44</v>
      </c>
    </row>
    <row r="9" spans="1:25" x14ac:dyDescent="0.25">
      <c r="A9" s="21">
        <v>42890</v>
      </c>
      <c r="B9" s="25">
        <v>1005</v>
      </c>
      <c r="C9" s="35" t="s">
        <v>237</v>
      </c>
      <c r="D9" s="25">
        <v>1500</v>
      </c>
      <c r="E9" s="25">
        <v>1458</v>
      </c>
      <c r="F9" s="21" t="s">
        <v>200</v>
      </c>
      <c r="G9" s="23">
        <v>79</v>
      </c>
      <c r="H9" s="23">
        <v>26.111111111111111</v>
      </c>
      <c r="I9" s="23"/>
      <c r="J9" s="23"/>
      <c r="K9" s="23">
        <v>92.6</v>
      </c>
      <c r="L9" s="23">
        <v>33.666666666666664</v>
      </c>
      <c r="M9" s="25"/>
      <c r="N9" s="25"/>
      <c r="O9" s="25"/>
      <c r="P9" s="25"/>
      <c r="Q9" s="23">
        <v>10.7</v>
      </c>
      <c r="R9" s="25">
        <v>7.98</v>
      </c>
      <c r="S9" s="22">
        <v>362.7</v>
      </c>
      <c r="T9" s="22"/>
      <c r="U9" s="23">
        <v>5.2</v>
      </c>
      <c r="V9" s="25" t="s">
        <v>42</v>
      </c>
      <c r="W9" s="28"/>
      <c r="X9" s="27"/>
      <c r="Y9" s="4">
        <v>44</v>
      </c>
    </row>
    <row r="10" spans="1:25" x14ac:dyDescent="0.25">
      <c r="A10" s="21">
        <v>42896</v>
      </c>
      <c r="B10" s="25">
        <v>1500</v>
      </c>
      <c r="C10" s="35" t="s">
        <v>265</v>
      </c>
      <c r="D10" s="25">
        <v>1650</v>
      </c>
      <c r="E10" s="25">
        <v>1700</v>
      </c>
      <c r="F10" s="21" t="s">
        <v>200</v>
      </c>
      <c r="G10" s="23">
        <v>79.099999999999994</v>
      </c>
      <c r="H10" s="23">
        <v>26.166666666666664</v>
      </c>
      <c r="I10" s="23"/>
      <c r="J10" s="23"/>
      <c r="K10" s="23">
        <v>89.2</v>
      </c>
      <c r="L10" s="23">
        <v>31.777777777777779</v>
      </c>
      <c r="M10" s="25"/>
      <c r="N10" s="25"/>
      <c r="O10" s="25"/>
      <c r="P10" s="25"/>
      <c r="Q10" s="23">
        <v>9</v>
      </c>
      <c r="R10" s="25">
        <v>8.07</v>
      </c>
      <c r="S10" s="22">
        <v>343.2</v>
      </c>
      <c r="T10" s="22"/>
      <c r="U10" s="23">
        <v>4.0999999999999996</v>
      </c>
      <c r="V10" s="25" t="s">
        <v>63</v>
      </c>
      <c r="W10" s="28"/>
      <c r="X10" s="27"/>
      <c r="Y10" s="4">
        <v>44</v>
      </c>
    </row>
    <row r="11" spans="1:25" x14ac:dyDescent="0.25">
      <c r="A11" s="21">
        <v>42910</v>
      </c>
      <c r="B11" s="25">
        <v>1002</v>
      </c>
      <c r="C11" s="35" t="s">
        <v>711</v>
      </c>
      <c r="D11" s="25">
        <v>1135</v>
      </c>
      <c r="E11" s="25">
        <v>1135</v>
      </c>
      <c r="F11" s="21" t="s">
        <v>200</v>
      </c>
      <c r="G11" s="23">
        <v>80.5</v>
      </c>
      <c r="H11" s="23">
        <v>26.944444444444443</v>
      </c>
      <c r="I11" s="23"/>
      <c r="J11" s="23"/>
      <c r="K11" s="23">
        <v>100.6</v>
      </c>
      <c r="L11" s="23">
        <v>38.111111111111107</v>
      </c>
      <c r="M11" s="25"/>
      <c r="N11" s="25"/>
      <c r="O11" s="25"/>
      <c r="P11" s="25"/>
      <c r="Q11" s="23">
        <v>9.6999999999999993</v>
      </c>
      <c r="R11" s="25">
        <v>7.9</v>
      </c>
      <c r="S11" s="22">
        <v>347.1</v>
      </c>
      <c r="T11" s="22"/>
      <c r="U11" s="23">
        <v>2</v>
      </c>
      <c r="V11" s="25" t="s">
        <v>74</v>
      </c>
      <c r="W11" s="28">
        <v>49.27</v>
      </c>
      <c r="X11" s="27"/>
      <c r="Y11" s="4">
        <v>44</v>
      </c>
    </row>
    <row r="12" spans="1:25" x14ac:dyDescent="0.25">
      <c r="A12" s="21">
        <v>42933</v>
      </c>
      <c r="B12" s="25">
        <v>1136</v>
      </c>
      <c r="C12" s="35" t="s">
        <v>389</v>
      </c>
      <c r="D12" s="25">
        <v>1645</v>
      </c>
      <c r="E12" s="25">
        <v>1730</v>
      </c>
      <c r="F12" s="21" t="s">
        <v>200</v>
      </c>
      <c r="G12" s="23">
        <v>80</v>
      </c>
      <c r="H12" s="23">
        <v>26.666666666666664</v>
      </c>
      <c r="I12" s="23"/>
      <c r="J12" s="23"/>
      <c r="K12" s="23">
        <v>90.1</v>
      </c>
      <c r="L12" s="23">
        <v>32.277777777777771</v>
      </c>
      <c r="M12" s="25"/>
      <c r="N12" s="25"/>
      <c r="O12" s="25"/>
      <c r="P12" s="25"/>
      <c r="Q12" s="23">
        <v>9.1</v>
      </c>
      <c r="R12" s="33">
        <v>7.91</v>
      </c>
      <c r="S12" s="22">
        <v>335.40000000000003</v>
      </c>
      <c r="T12" s="22"/>
      <c r="U12" s="23">
        <v>4.0999999999999996</v>
      </c>
      <c r="V12" s="25" t="s">
        <v>67</v>
      </c>
      <c r="W12" s="28">
        <v>44.856999999999999</v>
      </c>
      <c r="X12" s="27"/>
      <c r="Y12" s="4">
        <v>44</v>
      </c>
    </row>
    <row r="13" spans="1:25" x14ac:dyDescent="0.25">
      <c r="A13" s="21">
        <v>42939</v>
      </c>
      <c r="B13" s="25">
        <v>1135</v>
      </c>
      <c r="C13" s="13" t="s">
        <v>431</v>
      </c>
      <c r="D13" s="22">
        <v>1748</v>
      </c>
      <c r="E13" s="25">
        <v>1730</v>
      </c>
      <c r="F13" s="21" t="s">
        <v>200</v>
      </c>
      <c r="G13" s="23">
        <v>80.7</v>
      </c>
      <c r="H13" s="23">
        <v>27.055555555555557</v>
      </c>
      <c r="I13" s="23"/>
      <c r="J13" s="23"/>
      <c r="K13" s="23">
        <v>90.9</v>
      </c>
      <c r="L13" s="23">
        <v>32.722222222222221</v>
      </c>
      <c r="M13" s="25"/>
      <c r="N13" s="25"/>
      <c r="O13" s="25"/>
      <c r="P13" s="25"/>
      <c r="Q13" s="23">
        <v>8.9</v>
      </c>
      <c r="R13" s="33">
        <v>7.82</v>
      </c>
      <c r="S13" s="22">
        <v>344.5</v>
      </c>
      <c r="T13" s="22"/>
      <c r="U13" s="23">
        <v>185</v>
      </c>
      <c r="V13" s="25" t="s">
        <v>20</v>
      </c>
      <c r="W13" s="28"/>
      <c r="X13" s="27" t="s">
        <v>27</v>
      </c>
      <c r="Y13" s="4">
        <v>44</v>
      </c>
    </row>
    <row r="14" spans="1:25" x14ac:dyDescent="0.25">
      <c r="A14" s="2">
        <v>42946</v>
      </c>
      <c r="B14" s="10">
        <v>1432</v>
      </c>
      <c r="C14" t="s">
        <v>474</v>
      </c>
      <c r="D14" s="1">
        <v>1605</v>
      </c>
      <c r="E14" s="1">
        <v>1604</v>
      </c>
      <c r="F14" s="2" t="s">
        <v>200</v>
      </c>
      <c r="G14" s="4">
        <v>75.400000000000006</v>
      </c>
      <c r="H14" s="4">
        <v>24.111111111111114</v>
      </c>
      <c r="I14" s="11"/>
      <c r="J14" s="11"/>
      <c r="K14" s="1">
        <v>85.4</v>
      </c>
      <c r="L14" s="4">
        <v>29.666666666666668</v>
      </c>
      <c r="M14" s="11"/>
      <c r="N14" s="11"/>
      <c r="O14" s="11"/>
      <c r="P14" s="11"/>
      <c r="Q14" s="4">
        <v>8.8000000000000007</v>
      </c>
      <c r="R14" s="7">
        <v>7.89</v>
      </c>
      <c r="S14" s="231">
        <v>367.90000000000003</v>
      </c>
      <c r="T14" s="1"/>
      <c r="U14" s="45">
        <v>248.1</v>
      </c>
      <c r="V14" s="1" t="s">
        <v>478</v>
      </c>
      <c r="W14" s="9"/>
      <c r="X14" s="3" t="s">
        <v>479</v>
      </c>
      <c r="Y14" s="4">
        <v>44</v>
      </c>
    </row>
    <row r="15" spans="1:25" x14ac:dyDescent="0.25">
      <c r="A15" s="2">
        <v>42952</v>
      </c>
      <c r="B15" s="10">
        <v>942</v>
      </c>
      <c r="C15" t="s">
        <v>516</v>
      </c>
      <c r="D15" s="1">
        <v>1220</v>
      </c>
      <c r="E15" s="1"/>
      <c r="F15" s="2" t="s">
        <v>200</v>
      </c>
      <c r="G15" s="1">
        <v>76.3</v>
      </c>
      <c r="H15" s="4">
        <v>24.611111111111107</v>
      </c>
      <c r="I15" s="11"/>
      <c r="J15" s="11"/>
      <c r="K15" s="4">
        <v>76.3</v>
      </c>
      <c r="L15" s="4">
        <v>24.611111111111107</v>
      </c>
      <c r="M15" s="11"/>
      <c r="N15" s="11"/>
      <c r="O15" s="11"/>
      <c r="P15" s="11"/>
      <c r="Q15" s="4">
        <v>8.9</v>
      </c>
      <c r="R15" s="1">
        <v>7.65</v>
      </c>
      <c r="S15" s="231">
        <v>209.3</v>
      </c>
      <c r="T15" s="1"/>
      <c r="U15" s="49">
        <v>517.20000000000005</v>
      </c>
      <c r="V15" s="1" t="s">
        <v>463</v>
      </c>
      <c r="W15" s="9"/>
      <c r="X15" s="3" t="s">
        <v>508</v>
      </c>
      <c r="Y15" s="4">
        <v>44</v>
      </c>
    </row>
    <row r="16" spans="1:25" x14ac:dyDescent="0.25">
      <c r="A16" s="2">
        <v>42961</v>
      </c>
      <c r="B16" s="10">
        <v>1539</v>
      </c>
      <c r="C16" t="s">
        <v>588</v>
      </c>
      <c r="D16" s="1">
        <v>1815</v>
      </c>
      <c r="F16" s="46" t="s">
        <v>200</v>
      </c>
      <c r="G16" s="4">
        <v>80.7</v>
      </c>
      <c r="H16" s="4">
        <v>27.055555555555557</v>
      </c>
      <c r="I16" s="1"/>
      <c r="J16" s="1"/>
      <c r="K16" s="1">
        <v>91.9</v>
      </c>
      <c r="L16" s="4">
        <v>33.277777777777779</v>
      </c>
      <c r="M16" s="1"/>
      <c r="N16" s="1"/>
      <c r="O16" s="1"/>
      <c r="P16" s="1"/>
      <c r="Q16" s="4">
        <v>8</v>
      </c>
      <c r="R16" s="7">
        <v>7.57</v>
      </c>
      <c r="S16" s="231">
        <v>308.10000000000002</v>
      </c>
      <c r="T16" s="4">
        <v>529</v>
      </c>
      <c r="U16" s="45">
        <v>344.8</v>
      </c>
      <c r="V16" s="1" t="s">
        <v>329</v>
      </c>
      <c r="X16" s="3" t="s">
        <v>592</v>
      </c>
      <c r="Y16" s="4">
        <v>44</v>
      </c>
    </row>
    <row r="17" spans="1:27" x14ac:dyDescent="0.25">
      <c r="A17" s="2">
        <v>42967</v>
      </c>
      <c r="B17" s="10">
        <v>1025</v>
      </c>
      <c r="C17" t="s">
        <v>646</v>
      </c>
      <c r="D17" s="1">
        <v>1145</v>
      </c>
      <c r="E17" s="1">
        <v>1150</v>
      </c>
      <c r="F17" s="46" t="s">
        <v>200</v>
      </c>
      <c r="G17" s="4">
        <v>74.900000000000006</v>
      </c>
      <c r="H17" s="4">
        <v>23.833333333333336</v>
      </c>
      <c r="I17" s="1"/>
      <c r="J17" s="1"/>
      <c r="K17" s="4">
        <v>84.8</v>
      </c>
      <c r="L17" s="4">
        <v>29.333333333333332</v>
      </c>
      <c r="M17" s="1"/>
      <c r="N17" s="1"/>
      <c r="O17" s="1"/>
      <c r="P17" s="1"/>
      <c r="Q17" s="4">
        <v>7.3</v>
      </c>
      <c r="R17" s="7">
        <v>7.63</v>
      </c>
      <c r="S17" s="231">
        <v>362.7</v>
      </c>
      <c r="T17" s="4">
        <v>128</v>
      </c>
      <c r="U17" s="4">
        <v>25.3</v>
      </c>
      <c r="V17" s="1" t="s">
        <v>649</v>
      </c>
      <c r="X17" t="s">
        <v>651</v>
      </c>
      <c r="Y17" s="4">
        <v>44</v>
      </c>
    </row>
    <row r="18" spans="1:27" x14ac:dyDescent="0.25">
      <c r="A18" s="2">
        <v>42975</v>
      </c>
      <c r="B18" s="10">
        <v>1540</v>
      </c>
      <c r="C18" t="s">
        <v>689</v>
      </c>
      <c r="D18" s="1">
        <v>1715</v>
      </c>
      <c r="E18" s="1">
        <v>1630</v>
      </c>
      <c r="F18" s="46" t="s">
        <v>200</v>
      </c>
      <c r="G18" s="4">
        <v>82.2</v>
      </c>
      <c r="H18" s="4">
        <v>27.888888888888889</v>
      </c>
      <c r="I18" s="1"/>
      <c r="J18" s="1"/>
      <c r="K18" s="4">
        <v>98.5</v>
      </c>
      <c r="L18" s="4">
        <v>36.944444444444443</v>
      </c>
      <c r="M18" s="1"/>
      <c r="N18" s="1"/>
      <c r="O18" s="1"/>
      <c r="P18" s="1"/>
      <c r="Q18" s="4">
        <v>7.6</v>
      </c>
      <c r="R18" s="7">
        <v>7.66</v>
      </c>
      <c r="S18" s="231">
        <v>339.3</v>
      </c>
      <c r="T18" s="4">
        <v>85.9</v>
      </c>
      <c r="U18" s="4">
        <v>17.7</v>
      </c>
      <c r="V18" s="1" t="s">
        <v>692</v>
      </c>
      <c r="X18" t="s">
        <v>694</v>
      </c>
      <c r="Y18" s="4">
        <v>44</v>
      </c>
    </row>
    <row r="19" spans="1:27" x14ac:dyDescent="0.25">
      <c r="A19" s="21">
        <v>42980</v>
      </c>
      <c r="B19" s="25">
        <v>1211</v>
      </c>
      <c r="C19" s="21" t="s">
        <v>719</v>
      </c>
      <c r="D19" s="25"/>
      <c r="E19" s="25"/>
      <c r="F19" s="2" t="s">
        <v>200</v>
      </c>
      <c r="G19" s="23">
        <v>78.400000000000006</v>
      </c>
      <c r="H19" s="23">
        <f t="shared" ref="H19:H24" si="0">CONVERT(G19,"F","C")</f>
        <v>25.777777777777779</v>
      </c>
      <c r="I19" s="23"/>
      <c r="J19" s="23"/>
      <c r="K19" s="23">
        <v>95.3</v>
      </c>
      <c r="L19" s="23">
        <f t="shared" ref="L19" si="1">CONVERT(K19,"F","C")</f>
        <v>35.166666666666664</v>
      </c>
      <c r="M19" s="25"/>
      <c r="N19" s="25"/>
      <c r="O19" s="25"/>
      <c r="P19" s="25"/>
      <c r="Q19" s="23">
        <v>8.1999999999999993</v>
      </c>
      <c r="R19" s="33">
        <v>7.85</v>
      </c>
      <c r="S19" s="22">
        <v>332.8</v>
      </c>
      <c r="T19" s="22">
        <v>60.7</v>
      </c>
      <c r="U19" s="23">
        <v>11.9</v>
      </c>
      <c r="V19" s="25" t="s">
        <v>245</v>
      </c>
      <c r="W19" s="28"/>
      <c r="X19" s="27" t="s">
        <v>723</v>
      </c>
      <c r="Y19" s="4">
        <v>44</v>
      </c>
    </row>
    <row r="20" spans="1:27" s="67" customFormat="1" x14ac:dyDescent="0.25">
      <c r="A20" s="69">
        <v>42994</v>
      </c>
      <c r="B20" s="74">
        <v>1117</v>
      </c>
      <c r="C20" s="67" t="s">
        <v>841</v>
      </c>
      <c r="D20" s="68">
        <v>1310</v>
      </c>
      <c r="E20" s="68">
        <v>1500</v>
      </c>
      <c r="F20" s="76" t="s">
        <v>200</v>
      </c>
      <c r="G20" s="71">
        <v>70.2</v>
      </c>
      <c r="H20" s="71">
        <f t="shared" si="0"/>
        <v>21.222222222222225</v>
      </c>
      <c r="I20" s="68"/>
      <c r="J20" s="68"/>
      <c r="K20" s="71"/>
      <c r="L20" s="71"/>
      <c r="M20" s="68"/>
      <c r="N20" s="68"/>
      <c r="O20" s="68"/>
      <c r="P20" s="68"/>
      <c r="Q20" s="71">
        <v>8.8000000000000007</v>
      </c>
      <c r="R20" s="72">
        <v>7.5</v>
      </c>
      <c r="S20" s="231">
        <v>334.1</v>
      </c>
      <c r="T20" s="71">
        <v>48.9</v>
      </c>
      <c r="U20" s="71">
        <v>16.899999999999999</v>
      </c>
      <c r="V20" s="68" t="s">
        <v>445</v>
      </c>
      <c r="X20" s="70" t="s">
        <v>743</v>
      </c>
      <c r="Y20" s="71">
        <v>44</v>
      </c>
    </row>
    <row r="21" spans="1:27" s="153" customFormat="1" x14ac:dyDescent="0.25">
      <c r="A21" s="195">
        <v>43161</v>
      </c>
      <c r="B21" s="112">
        <v>1345</v>
      </c>
      <c r="F21" s="144" t="s">
        <v>200</v>
      </c>
      <c r="G21" s="179">
        <v>55.4</v>
      </c>
      <c r="H21" s="179">
        <f t="shared" si="0"/>
        <v>12.999999999999998</v>
      </c>
      <c r="I21" s="187"/>
      <c r="J21" s="187"/>
      <c r="K21" s="179">
        <v>57.6</v>
      </c>
      <c r="L21" s="179">
        <f t="shared" ref="L21" si="2">CONVERT(K21,"F","C")</f>
        <v>14.222222222222223</v>
      </c>
      <c r="M21" s="187"/>
      <c r="N21" s="187"/>
      <c r="O21" s="187"/>
      <c r="P21" s="187"/>
      <c r="Q21" s="179">
        <v>14</v>
      </c>
      <c r="R21" s="185">
        <v>8.31</v>
      </c>
      <c r="S21" s="234">
        <v>322.40000000000003</v>
      </c>
      <c r="T21" s="185">
        <v>3.51</v>
      </c>
      <c r="U21" s="179"/>
      <c r="V21" s="112" t="s">
        <v>69</v>
      </c>
      <c r="W21" s="179"/>
      <c r="X21" s="113" t="s">
        <v>927</v>
      </c>
      <c r="Y21" s="130">
        <v>44</v>
      </c>
      <c r="Z21" s="187"/>
    </row>
    <row r="22" spans="1:27" s="153" customFormat="1" x14ac:dyDescent="0.25">
      <c r="A22" s="195">
        <v>43303</v>
      </c>
      <c r="B22" s="187">
        <v>1123</v>
      </c>
      <c r="C22" s="144" t="s">
        <v>1046</v>
      </c>
      <c r="D22" s="112">
        <v>1327</v>
      </c>
      <c r="F22" s="144" t="s">
        <v>200</v>
      </c>
      <c r="G22" s="112">
        <v>82.6</v>
      </c>
      <c r="H22" s="179">
        <f t="shared" si="0"/>
        <v>28.111111111111107</v>
      </c>
      <c r="L22" s="215"/>
      <c r="Q22" s="112">
        <v>8.6</v>
      </c>
      <c r="R22" s="112">
        <v>7.67</v>
      </c>
      <c r="S22" s="233">
        <v>318.5</v>
      </c>
      <c r="T22" s="179">
        <v>178</v>
      </c>
      <c r="U22" s="130">
        <v>41.9</v>
      </c>
      <c r="Y22" s="144" t="s">
        <v>329</v>
      </c>
      <c r="Z22" s="187"/>
      <c r="AA22" s="144" t="s">
        <v>1050</v>
      </c>
    </row>
    <row r="23" spans="1:27" s="153" customFormat="1" x14ac:dyDescent="0.25">
      <c r="A23" s="195">
        <v>43348</v>
      </c>
      <c r="B23" s="187">
        <v>1124</v>
      </c>
      <c r="C23" s="113" t="s">
        <v>1109</v>
      </c>
      <c r="D23" s="181">
        <v>1550</v>
      </c>
      <c r="E23" s="181"/>
      <c r="F23" s="212" t="s">
        <v>200</v>
      </c>
      <c r="G23" s="130">
        <v>72.3</v>
      </c>
      <c r="H23" s="130">
        <f t="shared" si="0"/>
        <v>22.388888888888886</v>
      </c>
      <c r="K23" s="179">
        <v>86</v>
      </c>
      <c r="L23" s="179">
        <f t="shared" ref="L23:L24" si="3">CONVERT(K23,"F","C")</f>
        <v>30</v>
      </c>
      <c r="Q23" s="130">
        <v>9.1999999999999993</v>
      </c>
      <c r="R23" s="131">
        <v>7.09</v>
      </c>
      <c r="S23" s="233">
        <v>235.3</v>
      </c>
      <c r="T23" s="179">
        <v>815</v>
      </c>
      <c r="U23" s="87">
        <v>1732.9</v>
      </c>
      <c r="Y23" s="144" t="s">
        <v>466</v>
      </c>
      <c r="AA23" s="144" t="s">
        <v>1120</v>
      </c>
    </row>
    <row r="24" spans="1:27" s="153" customFormat="1" x14ac:dyDescent="0.25">
      <c r="A24" s="195">
        <v>43376</v>
      </c>
      <c r="B24" s="187">
        <v>1317</v>
      </c>
      <c r="C24" s="113" t="s">
        <v>1158</v>
      </c>
      <c r="D24" s="181">
        <v>1750</v>
      </c>
      <c r="E24" s="181">
        <v>1800</v>
      </c>
      <c r="F24" s="238" t="s">
        <v>200</v>
      </c>
      <c r="G24" s="235">
        <v>71.5</v>
      </c>
      <c r="H24" s="235">
        <f t="shared" si="0"/>
        <v>21.944444444444443</v>
      </c>
      <c r="K24" s="179">
        <v>79.599999999999994</v>
      </c>
      <c r="L24" s="179">
        <f t="shared" si="3"/>
        <v>26.444444444444439</v>
      </c>
      <c r="Q24" s="235">
        <v>9.5</v>
      </c>
      <c r="R24" s="236">
        <v>7.15</v>
      </c>
      <c r="S24" s="239">
        <v>325</v>
      </c>
      <c r="T24" s="179">
        <v>169</v>
      </c>
      <c r="U24" s="87">
        <v>422.5</v>
      </c>
      <c r="Y24" s="153" t="s">
        <v>1160</v>
      </c>
      <c r="AA24" s="237" t="s">
        <v>1161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C02F4-AFAA-4018-8C75-C68645EAE856}">
  <sheetPr codeName="Sheet4"/>
  <dimension ref="A1:AA27"/>
  <sheetViews>
    <sheetView workbookViewId="0">
      <pane xSplit="1" ySplit="7" topLeftCell="B16" activePane="bottomRight" state="frozen"/>
      <selection pane="topRight" activeCell="B1" sqref="B1"/>
      <selection pane="bottomLeft" activeCell="A8" sqref="A8"/>
      <selection pane="bottomRight" activeCell="A28" sqref="A28"/>
    </sheetView>
  </sheetViews>
  <sheetFormatPr defaultRowHeight="15" x14ac:dyDescent="0.25"/>
  <cols>
    <col min="1" max="1" width="30.28515625" customWidth="1"/>
    <col min="6" max="6" width="12.28515625" customWidth="1"/>
    <col min="22" max="22" width="23.140625" customWidth="1"/>
    <col min="23" max="23" width="12.85546875" customWidth="1"/>
    <col min="24" max="24" width="61.42578125" customWidth="1"/>
  </cols>
  <sheetData>
    <row r="1" spans="1:25" ht="21" x14ac:dyDescent="0.35">
      <c r="A1" s="12" t="s">
        <v>819</v>
      </c>
      <c r="B1" s="12"/>
      <c r="C1" s="12"/>
      <c r="D1" s="13"/>
      <c r="E1" s="13"/>
      <c r="G1" s="14" t="s">
        <v>448</v>
      </c>
      <c r="H1" s="13"/>
      <c r="I1" s="13"/>
      <c r="J1" s="13"/>
      <c r="K1" s="13"/>
      <c r="L1" s="17" t="s">
        <v>545</v>
      </c>
      <c r="M1" s="13"/>
      <c r="N1" s="13"/>
      <c r="O1" s="13" t="s">
        <v>713</v>
      </c>
      <c r="P1" t="s">
        <v>793</v>
      </c>
      <c r="Q1" s="13"/>
      <c r="R1" s="13"/>
      <c r="S1" s="6" t="s">
        <v>1146</v>
      </c>
      <c r="T1" s="13"/>
      <c r="U1" s="13"/>
      <c r="V1" s="13"/>
      <c r="W1" s="13"/>
      <c r="X1" s="13"/>
      <c r="Y1" s="13"/>
    </row>
    <row r="2" spans="1:25" x14ac:dyDescent="0.25">
      <c r="A2" s="15" t="s">
        <v>195</v>
      </c>
      <c r="B2" s="16">
        <f>AVERAGE(Q8:Q22)</f>
        <v>8.7466666666666661</v>
      </c>
      <c r="C2" s="13"/>
      <c r="D2" s="13"/>
      <c r="E2" s="13"/>
      <c r="F2" s="17" t="s">
        <v>123</v>
      </c>
      <c r="G2" s="18">
        <v>235</v>
      </c>
      <c r="H2" s="13"/>
      <c r="I2" s="25" t="s">
        <v>500</v>
      </c>
      <c r="J2" s="41"/>
      <c r="K2" s="13"/>
      <c r="L2" s="13" t="s">
        <v>542</v>
      </c>
      <c r="M2" s="13">
        <v>5.45</v>
      </c>
      <c r="N2" s="13"/>
      <c r="O2" s="13" t="s">
        <v>669</v>
      </c>
      <c r="P2" s="13"/>
      <c r="Q2" s="13"/>
      <c r="R2" s="13"/>
      <c r="S2" s="6" t="s">
        <v>1143</v>
      </c>
      <c r="U2" s="13"/>
      <c r="V2" s="13"/>
      <c r="W2" s="13"/>
      <c r="X2" s="13"/>
      <c r="Y2" s="13"/>
    </row>
    <row r="3" spans="1:25" x14ac:dyDescent="0.25">
      <c r="A3" s="15" t="s">
        <v>196</v>
      </c>
      <c r="B3" s="16">
        <f>AVERAGE(R8:R22)</f>
        <v>7.9426666666666668</v>
      </c>
      <c r="C3" s="13"/>
      <c r="D3" s="13"/>
      <c r="E3" s="13"/>
      <c r="F3" s="17" t="s">
        <v>121</v>
      </c>
      <c r="G3" s="18" t="s">
        <v>447</v>
      </c>
      <c r="H3" s="13"/>
      <c r="I3" s="25" t="s">
        <v>454</v>
      </c>
      <c r="J3" s="42"/>
      <c r="K3" s="13"/>
      <c r="L3" s="13" t="s">
        <v>543</v>
      </c>
      <c r="M3" s="13">
        <v>55.7</v>
      </c>
      <c r="N3" s="13"/>
      <c r="O3" s="13"/>
      <c r="P3" s="13"/>
      <c r="Q3" s="13"/>
      <c r="R3" s="13"/>
      <c r="S3" s="6" t="s">
        <v>1144</v>
      </c>
      <c r="T3" s="13"/>
      <c r="U3" s="13"/>
      <c r="V3" s="13"/>
      <c r="W3" s="13"/>
      <c r="X3" s="13"/>
      <c r="Y3" s="13"/>
    </row>
    <row r="4" spans="1:25" x14ac:dyDescent="0.25">
      <c r="A4" s="15" t="s">
        <v>197</v>
      </c>
      <c r="B4" s="19">
        <f>AVERAGE(S7:S22)</f>
        <v>258</v>
      </c>
      <c r="C4" s="13"/>
      <c r="D4" s="13"/>
      <c r="E4" s="13"/>
      <c r="F4" s="17" t="s">
        <v>120</v>
      </c>
      <c r="G4" s="18">
        <v>6</v>
      </c>
      <c r="H4" s="13"/>
      <c r="I4" s="13"/>
      <c r="J4" s="13"/>
      <c r="K4" s="13"/>
      <c r="L4" s="13" t="s">
        <v>544</v>
      </c>
      <c r="M4" s="13">
        <v>596</v>
      </c>
      <c r="N4" s="13"/>
      <c r="O4" s="13"/>
      <c r="P4" s="13"/>
      <c r="Q4" s="13"/>
      <c r="R4" s="13"/>
      <c r="S4" s="228" t="s">
        <v>1145</v>
      </c>
      <c r="T4" s="13"/>
      <c r="U4" s="13"/>
      <c r="V4" s="13"/>
      <c r="W4" s="13"/>
      <c r="X4" s="13"/>
      <c r="Y4" s="13"/>
    </row>
    <row r="5" spans="1:25" x14ac:dyDescent="0.25">
      <c r="A5" s="15" t="s">
        <v>198</v>
      </c>
      <c r="B5" s="16">
        <f>AVERAGE(U8:U1500)</f>
        <v>247.11111111111117</v>
      </c>
      <c r="C5" s="13"/>
      <c r="D5" s="13"/>
      <c r="E5" s="13"/>
      <c r="F5" s="17" t="s">
        <v>122</v>
      </c>
      <c r="G5" s="18">
        <v>500</v>
      </c>
      <c r="H5" s="13"/>
      <c r="I5" s="6" t="s">
        <v>499</v>
      </c>
      <c r="J5" s="6" t="s">
        <v>499</v>
      </c>
      <c r="K5" s="13"/>
      <c r="L5" s="13"/>
      <c r="M5" s="6" t="s">
        <v>499</v>
      </c>
      <c r="N5" s="6" t="s">
        <v>499</v>
      </c>
      <c r="O5" s="13"/>
      <c r="P5" s="13"/>
      <c r="Q5" s="13"/>
      <c r="R5" s="13"/>
      <c r="S5" s="172" t="s">
        <v>122</v>
      </c>
      <c r="T5" s="13"/>
      <c r="U5" s="13"/>
      <c r="V5" s="13"/>
      <c r="W5" s="13"/>
      <c r="X5" s="13"/>
      <c r="Y5" s="13"/>
    </row>
    <row r="6" spans="1:25" x14ac:dyDescent="0.25">
      <c r="A6" s="51" t="s">
        <v>710</v>
      </c>
      <c r="B6" s="16">
        <f>AVERAGE(T18:T1500)</f>
        <v>199.4</v>
      </c>
      <c r="C6" s="13"/>
      <c r="D6" s="6" t="s">
        <v>183</v>
      </c>
      <c r="E6" s="6" t="s">
        <v>184</v>
      </c>
      <c r="F6" s="13"/>
      <c r="G6" s="6" t="s">
        <v>40</v>
      </c>
      <c r="H6" s="6" t="s">
        <v>40</v>
      </c>
      <c r="I6" s="6" t="s">
        <v>40</v>
      </c>
      <c r="J6" s="6" t="s">
        <v>40</v>
      </c>
      <c r="K6" s="6" t="s">
        <v>30</v>
      </c>
      <c r="L6" s="6" t="s">
        <v>30</v>
      </c>
      <c r="M6" s="6" t="s">
        <v>30</v>
      </c>
      <c r="N6" s="6" t="s">
        <v>30</v>
      </c>
      <c r="O6" s="6" t="s">
        <v>187</v>
      </c>
      <c r="P6" s="6" t="s">
        <v>186</v>
      </c>
      <c r="Q6" s="6" t="s">
        <v>120</v>
      </c>
      <c r="R6" s="13"/>
      <c r="S6" s="20" t="s">
        <v>1142</v>
      </c>
      <c r="T6" s="20" t="s">
        <v>540</v>
      </c>
      <c r="U6" s="20" t="s">
        <v>123</v>
      </c>
      <c r="V6" s="13"/>
      <c r="W6" s="17" t="s">
        <v>147</v>
      </c>
      <c r="X6" s="13"/>
      <c r="Y6" s="13"/>
    </row>
    <row r="7" spans="1:25" x14ac:dyDescent="0.25">
      <c r="A7" s="54" t="s">
        <v>0</v>
      </c>
      <c r="B7" s="55" t="s">
        <v>1</v>
      </c>
      <c r="C7" s="55" t="s">
        <v>169</v>
      </c>
      <c r="D7" s="55" t="s">
        <v>185</v>
      </c>
      <c r="E7" s="55" t="s">
        <v>185</v>
      </c>
      <c r="F7" s="55" t="s">
        <v>10</v>
      </c>
      <c r="G7" s="55" t="s">
        <v>2</v>
      </c>
      <c r="H7" s="55" t="s">
        <v>3</v>
      </c>
      <c r="I7" s="55" t="s">
        <v>31</v>
      </c>
      <c r="J7" s="55" t="s">
        <v>32</v>
      </c>
      <c r="K7" s="55" t="s">
        <v>2</v>
      </c>
      <c r="L7" s="55" t="s">
        <v>3</v>
      </c>
      <c r="M7" s="55" t="s">
        <v>31</v>
      </c>
      <c r="N7" s="55" t="s">
        <v>32</v>
      </c>
      <c r="O7" s="55" t="s">
        <v>2</v>
      </c>
      <c r="P7" s="55" t="s">
        <v>2</v>
      </c>
      <c r="Q7" s="56" t="s">
        <v>124</v>
      </c>
      <c r="R7" s="56" t="s">
        <v>121</v>
      </c>
      <c r="S7" s="56" t="s">
        <v>553</v>
      </c>
      <c r="T7" s="56" t="s">
        <v>552</v>
      </c>
      <c r="U7" s="56" t="s">
        <v>173</v>
      </c>
      <c r="V7" s="55" t="s">
        <v>4</v>
      </c>
      <c r="W7" s="55" t="s">
        <v>148</v>
      </c>
      <c r="X7" s="55" t="s">
        <v>16</v>
      </c>
      <c r="Y7" s="55" t="s">
        <v>654</v>
      </c>
    </row>
    <row r="8" spans="1:25" x14ac:dyDescent="0.25">
      <c r="A8" s="21">
        <v>42869</v>
      </c>
      <c r="B8" s="25">
        <v>1230</v>
      </c>
      <c r="C8" s="35" t="s">
        <v>175</v>
      </c>
      <c r="D8" s="25">
        <v>1500</v>
      </c>
      <c r="E8" s="25">
        <v>1547</v>
      </c>
      <c r="F8" s="21" t="s">
        <v>179</v>
      </c>
      <c r="G8" s="23">
        <v>70.099999999999994</v>
      </c>
      <c r="H8" s="23">
        <v>21.166666666666664</v>
      </c>
      <c r="I8" s="23"/>
      <c r="J8" s="23"/>
      <c r="K8" s="25">
        <v>78.599999999999994</v>
      </c>
      <c r="L8" s="23">
        <v>25.888888888888886</v>
      </c>
      <c r="M8" s="25"/>
      <c r="N8" s="25"/>
      <c r="O8" s="25"/>
      <c r="P8" s="25"/>
      <c r="Q8" s="25">
        <v>9.5</v>
      </c>
      <c r="R8" s="33">
        <v>8.3000000000000007</v>
      </c>
      <c r="S8" s="68">
        <v>380</v>
      </c>
      <c r="T8" s="22"/>
      <c r="U8" s="23">
        <v>16.8</v>
      </c>
      <c r="V8" s="25" t="s">
        <v>49</v>
      </c>
      <c r="W8" s="28"/>
      <c r="X8" s="27"/>
      <c r="Y8" s="4">
        <v>46.2</v>
      </c>
    </row>
    <row r="9" spans="1:25" x14ac:dyDescent="0.25">
      <c r="A9" s="21">
        <v>42869</v>
      </c>
      <c r="B9" s="25">
        <v>1241</v>
      </c>
      <c r="C9" s="35" t="s">
        <v>176</v>
      </c>
      <c r="D9" s="25">
        <v>1500</v>
      </c>
      <c r="E9" s="25">
        <v>1547</v>
      </c>
      <c r="F9" s="21" t="s">
        <v>179</v>
      </c>
      <c r="G9" s="23">
        <v>71</v>
      </c>
      <c r="H9" s="23">
        <v>21.666666666666668</v>
      </c>
      <c r="I9" s="23"/>
      <c r="J9" s="23"/>
      <c r="K9" s="25">
        <v>79.7</v>
      </c>
      <c r="L9" s="23">
        <v>26.5</v>
      </c>
      <c r="M9" s="25"/>
      <c r="N9" s="25"/>
      <c r="O9" s="25"/>
      <c r="P9" s="25"/>
      <c r="Q9" s="25">
        <v>9.4</v>
      </c>
      <c r="R9" s="33">
        <v>8.34</v>
      </c>
      <c r="S9" s="22">
        <v>302</v>
      </c>
      <c r="T9" s="22"/>
      <c r="U9" s="23">
        <v>6.3</v>
      </c>
      <c r="V9" s="25" t="s">
        <v>54</v>
      </c>
      <c r="W9" s="28"/>
      <c r="X9" s="27"/>
      <c r="Y9" s="4">
        <v>46.2</v>
      </c>
    </row>
    <row r="10" spans="1:25" x14ac:dyDescent="0.25">
      <c r="A10" s="21">
        <v>42876</v>
      </c>
      <c r="B10" s="25">
        <v>1546</v>
      </c>
      <c r="C10" s="35" t="s">
        <v>204</v>
      </c>
      <c r="D10" s="25">
        <v>1700</v>
      </c>
      <c r="E10" s="25">
        <v>1655</v>
      </c>
      <c r="F10" s="21" t="s">
        <v>179</v>
      </c>
      <c r="G10" s="23">
        <v>77.3</v>
      </c>
      <c r="H10" s="23">
        <v>25.166666666666664</v>
      </c>
      <c r="I10" s="23"/>
      <c r="J10" s="23"/>
      <c r="K10" s="25">
        <v>96.2</v>
      </c>
      <c r="L10" s="23">
        <v>35.666666666666664</v>
      </c>
      <c r="M10" s="25"/>
      <c r="N10" s="25"/>
      <c r="O10" s="25"/>
      <c r="P10" s="25"/>
      <c r="Q10" s="25">
        <v>9.5</v>
      </c>
      <c r="R10" s="33">
        <v>8.2100000000000009</v>
      </c>
      <c r="S10" s="22">
        <v>291</v>
      </c>
      <c r="T10" s="22"/>
      <c r="U10" s="23">
        <v>2</v>
      </c>
      <c r="V10" s="25" t="s">
        <v>69</v>
      </c>
      <c r="W10" s="28"/>
      <c r="X10" s="27"/>
      <c r="Y10" s="4">
        <v>46.2</v>
      </c>
    </row>
    <row r="11" spans="1:25" x14ac:dyDescent="0.25">
      <c r="A11" s="21">
        <v>42890</v>
      </c>
      <c r="B11" s="25">
        <v>1025</v>
      </c>
      <c r="C11" s="35" t="s">
        <v>238</v>
      </c>
      <c r="D11" s="25">
        <v>1500</v>
      </c>
      <c r="E11" s="25">
        <v>1458</v>
      </c>
      <c r="F11" s="21" t="s">
        <v>179</v>
      </c>
      <c r="G11" s="23">
        <v>78.2</v>
      </c>
      <c r="H11" s="23">
        <v>25.666666666666668</v>
      </c>
      <c r="I11" s="23"/>
      <c r="J11" s="23"/>
      <c r="K11" s="23">
        <v>93.5</v>
      </c>
      <c r="L11" s="23">
        <v>34.166666666666664</v>
      </c>
      <c r="M11" s="25"/>
      <c r="N11" s="25"/>
      <c r="O11" s="25"/>
      <c r="P11" s="25"/>
      <c r="Q11" s="23">
        <v>9.5</v>
      </c>
      <c r="R11" s="25">
        <v>8.15</v>
      </c>
      <c r="S11" s="22">
        <v>267</v>
      </c>
      <c r="T11" s="22"/>
      <c r="U11" s="23">
        <v>4.0999999999999996</v>
      </c>
      <c r="V11" s="25" t="s">
        <v>62</v>
      </c>
      <c r="W11" s="28"/>
      <c r="X11" s="27"/>
      <c r="Y11" s="4">
        <v>46.2</v>
      </c>
    </row>
    <row r="12" spans="1:25" x14ac:dyDescent="0.25">
      <c r="A12" s="21">
        <v>42896</v>
      </c>
      <c r="B12" s="25">
        <v>1438</v>
      </c>
      <c r="C12" s="35" t="s">
        <v>264</v>
      </c>
      <c r="D12" s="25">
        <v>1650</v>
      </c>
      <c r="E12" s="25">
        <v>1700</v>
      </c>
      <c r="F12" s="21" t="s">
        <v>179</v>
      </c>
      <c r="G12" s="23">
        <v>79.099999999999994</v>
      </c>
      <c r="H12" s="23">
        <v>26.166666666666664</v>
      </c>
      <c r="I12" s="23"/>
      <c r="J12" s="23"/>
      <c r="K12" s="23">
        <v>89.6</v>
      </c>
      <c r="L12" s="23">
        <v>31.999999999999996</v>
      </c>
      <c r="M12" s="25"/>
      <c r="N12" s="25"/>
      <c r="O12" s="25"/>
      <c r="P12" s="25"/>
      <c r="Q12" s="23">
        <v>7.6</v>
      </c>
      <c r="R12" s="25">
        <v>8.09</v>
      </c>
      <c r="S12" s="22">
        <v>221</v>
      </c>
      <c r="T12" s="22"/>
      <c r="U12" s="23">
        <v>9.3000000000000007</v>
      </c>
      <c r="V12" s="25" t="s">
        <v>42</v>
      </c>
      <c r="W12" s="28"/>
      <c r="X12" s="27"/>
      <c r="Y12" s="4">
        <v>46.2</v>
      </c>
    </row>
    <row r="13" spans="1:25" x14ac:dyDescent="0.25">
      <c r="A13" s="21">
        <v>42910</v>
      </c>
      <c r="B13" s="25">
        <v>1020</v>
      </c>
      <c r="C13" s="35" t="s">
        <v>301</v>
      </c>
      <c r="D13" s="25">
        <v>1135</v>
      </c>
      <c r="E13" s="25">
        <v>1135</v>
      </c>
      <c r="F13" s="21" t="s">
        <v>179</v>
      </c>
      <c r="G13" s="23">
        <v>79.7</v>
      </c>
      <c r="H13" s="23">
        <v>26.5</v>
      </c>
      <c r="I13" s="23"/>
      <c r="J13" s="23"/>
      <c r="K13" s="23">
        <v>102.6</v>
      </c>
      <c r="L13" s="23">
        <v>39.222222222222221</v>
      </c>
      <c r="M13" s="25"/>
      <c r="N13" s="25"/>
      <c r="O13" s="25"/>
      <c r="P13" s="25"/>
      <c r="Q13" s="23">
        <v>9.1999999999999993</v>
      </c>
      <c r="R13" s="25">
        <v>7.97</v>
      </c>
      <c r="S13" s="22">
        <v>260</v>
      </c>
      <c r="T13" s="22"/>
      <c r="U13" s="23">
        <v>16.3</v>
      </c>
      <c r="V13" s="25" t="s">
        <v>50</v>
      </c>
      <c r="W13" s="28"/>
      <c r="X13" s="27"/>
      <c r="Y13" s="4">
        <v>46.2</v>
      </c>
    </row>
    <row r="14" spans="1:25" x14ac:dyDescent="0.25">
      <c r="A14" s="21">
        <v>42933</v>
      </c>
      <c r="B14" s="25">
        <v>1155</v>
      </c>
      <c r="C14" s="35" t="s">
        <v>390</v>
      </c>
      <c r="D14" s="25">
        <v>1645</v>
      </c>
      <c r="E14" s="25">
        <v>1730</v>
      </c>
      <c r="F14" s="21" t="s">
        <v>179</v>
      </c>
      <c r="G14" s="23">
        <v>81.900000000000006</v>
      </c>
      <c r="H14" s="23">
        <v>27.722222222222225</v>
      </c>
      <c r="I14" s="23"/>
      <c r="J14" s="23"/>
      <c r="K14" s="23">
        <v>92</v>
      </c>
      <c r="L14" s="23">
        <v>33.333333333333336</v>
      </c>
      <c r="M14" s="25"/>
      <c r="N14" s="25"/>
      <c r="O14" s="25"/>
      <c r="P14" s="25"/>
      <c r="Q14" s="23">
        <v>9.9</v>
      </c>
      <c r="R14" s="33">
        <v>7.93</v>
      </c>
      <c r="S14" s="22">
        <v>252</v>
      </c>
      <c r="T14" s="22"/>
      <c r="U14" s="23">
        <v>5.2</v>
      </c>
      <c r="V14" s="25" t="s">
        <v>51</v>
      </c>
      <c r="W14" s="28"/>
      <c r="X14" s="27"/>
      <c r="Y14" s="4">
        <v>46.2</v>
      </c>
    </row>
    <row r="15" spans="1:25" x14ac:dyDescent="0.25">
      <c r="A15" s="21">
        <v>42936</v>
      </c>
      <c r="B15" s="25">
        <v>1422</v>
      </c>
      <c r="C15" s="35" t="s">
        <v>416</v>
      </c>
      <c r="D15" s="22">
        <v>1507</v>
      </c>
      <c r="E15" s="25">
        <v>1507</v>
      </c>
      <c r="F15" s="21" t="s">
        <v>179</v>
      </c>
      <c r="G15" s="23">
        <v>79.5</v>
      </c>
      <c r="H15" s="23">
        <v>26.388888888888889</v>
      </c>
      <c r="I15" s="23">
        <v>76.45</v>
      </c>
      <c r="J15" s="23">
        <v>24.694444444444446</v>
      </c>
      <c r="K15" s="23">
        <v>90.1</v>
      </c>
      <c r="L15" s="23">
        <v>32.277777777777771</v>
      </c>
      <c r="M15" s="23">
        <v>81.55</v>
      </c>
      <c r="N15" s="23">
        <v>27.527777777777775</v>
      </c>
      <c r="O15" s="25">
        <v>95.1</v>
      </c>
      <c r="P15" s="25">
        <v>68</v>
      </c>
      <c r="Q15" s="23">
        <v>9.6</v>
      </c>
      <c r="R15" s="33">
        <v>7.85</v>
      </c>
      <c r="S15" s="22">
        <v>212</v>
      </c>
      <c r="T15" s="22"/>
      <c r="U15" s="36">
        <v>727</v>
      </c>
      <c r="V15" s="25" t="s">
        <v>11</v>
      </c>
      <c r="W15" s="28"/>
      <c r="X15" s="27" t="s">
        <v>17</v>
      </c>
      <c r="Y15" s="4">
        <v>46.2</v>
      </c>
    </row>
    <row r="16" spans="1:25" x14ac:dyDescent="0.25">
      <c r="A16" s="2">
        <v>42946</v>
      </c>
      <c r="B16" s="10">
        <v>1447</v>
      </c>
      <c r="C16" t="s">
        <v>475</v>
      </c>
      <c r="D16" s="1">
        <v>1605</v>
      </c>
      <c r="E16" s="1">
        <v>1604</v>
      </c>
      <c r="F16" s="2" t="s">
        <v>179</v>
      </c>
      <c r="G16" s="4">
        <v>76.8</v>
      </c>
      <c r="H16" s="4">
        <v>24.888888888888886</v>
      </c>
      <c r="I16" s="11"/>
      <c r="J16" s="11"/>
      <c r="K16" s="1">
        <v>88</v>
      </c>
      <c r="L16" s="4">
        <v>31.111111111111111</v>
      </c>
      <c r="M16" s="11"/>
      <c r="N16" s="11"/>
      <c r="O16" s="11"/>
      <c r="P16" s="11"/>
      <c r="Q16" s="4">
        <v>8.6</v>
      </c>
      <c r="R16" s="7">
        <v>7.95</v>
      </c>
      <c r="S16" s="1">
        <v>275</v>
      </c>
      <c r="T16" s="1"/>
      <c r="U16" s="4">
        <v>154.1</v>
      </c>
      <c r="V16" s="1" t="s">
        <v>478</v>
      </c>
      <c r="W16" s="9"/>
      <c r="X16" s="3" t="s">
        <v>479</v>
      </c>
      <c r="Y16" s="4">
        <v>46.2</v>
      </c>
    </row>
    <row r="17" spans="1:27" x14ac:dyDescent="0.25">
      <c r="A17" s="2">
        <v>42952</v>
      </c>
      <c r="B17" s="10">
        <v>920</v>
      </c>
      <c r="C17" t="s">
        <v>515</v>
      </c>
      <c r="D17" s="1">
        <v>1220</v>
      </c>
      <c r="E17" s="1">
        <v>1228</v>
      </c>
      <c r="F17" s="2" t="s">
        <v>179</v>
      </c>
      <c r="G17" s="1">
        <v>74.099999999999994</v>
      </c>
      <c r="H17" s="4">
        <v>23.388888888888886</v>
      </c>
      <c r="I17" s="11"/>
      <c r="J17" s="11"/>
      <c r="K17" s="4">
        <v>74.099999999999994</v>
      </c>
      <c r="L17" s="4">
        <v>23.388888888888886</v>
      </c>
      <c r="M17" s="11"/>
      <c r="N17" s="11"/>
      <c r="O17" s="11"/>
      <c r="P17" s="11"/>
      <c r="Q17" s="4">
        <v>7.3</v>
      </c>
      <c r="R17" s="1">
        <v>7.62</v>
      </c>
      <c r="S17" s="1">
        <v>152</v>
      </c>
      <c r="T17" s="1"/>
      <c r="U17" s="49">
        <v>1203.3</v>
      </c>
      <c r="V17" s="1" t="s">
        <v>463</v>
      </c>
      <c r="W17" s="9"/>
      <c r="X17" s="3" t="s">
        <v>508</v>
      </c>
      <c r="Y17" s="4">
        <v>46.2</v>
      </c>
    </row>
    <row r="18" spans="1:27" x14ac:dyDescent="0.25">
      <c r="A18" s="2">
        <v>42961</v>
      </c>
      <c r="B18" s="10">
        <v>1558</v>
      </c>
      <c r="C18" t="s">
        <v>589</v>
      </c>
      <c r="D18" s="1">
        <v>1815</v>
      </c>
      <c r="E18" s="1">
        <v>1755</v>
      </c>
      <c r="F18" s="46" t="s">
        <v>179</v>
      </c>
      <c r="G18" s="4">
        <v>80.900000000000006</v>
      </c>
      <c r="H18" s="4">
        <v>27.166666666666668</v>
      </c>
      <c r="I18" s="1"/>
      <c r="J18" s="1"/>
      <c r="K18" s="1">
        <v>92.9</v>
      </c>
      <c r="L18" s="4">
        <v>33.833333333333336</v>
      </c>
      <c r="M18" s="1"/>
      <c r="N18" s="1"/>
      <c r="O18" s="1"/>
      <c r="P18" s="1"/>
      <c r="Q18" s="4">
        <v>8</v>
      </c>
      <c r="R18" s="7">
        <v>7.68</v>
      </c>
      <c r="S18" s="1">
        <v>235</v>
      </c>
      <c r="T18" s="4">
        <v>417</v>
      </c>
      <c r="U18" s="4">
        <v>228.2</v>
      </c>
      <c r="V18" s="1" t="s">
        <v>329</v>
      </c>
      <c r="X18" s="3" t="s">
        <v>592</v>
      </c>
      <c r="Y18" s="4">
        <v>46.2</v>
      </c>
    </row>
    <row r="19" spans="1:27" x14ac:dyDescent="0.25">
      <c r="A19" s="2">
        <v>42967</v>
      </c>
      <c r="B19" s="10">
        <v>1042</v>
      </c>
      <c r="C19" t="s">
        <v>647</v>
      </c>
      <c r="D19" s="1">
        <v>1145</v>
      </c>
      <c r="E19" s="1">
        <v>1150</v>
      </c>
      <c r="F19" s="46" t="s">
        <v>179</v>
      </c>
      <c r="G19" s="4">
        <v>75.400000000000006</v>
      </c>
      <c r="H19" s="4">
        <v>24.111111111111114</v>
      </c>
      <c r="I19" s="1"/>
      <c r="J19" s="1"/>
      <c r="K19" s="4">
        <v>86.5</v>
      </c>
      <c r="L19" s="4">
        <v>30.277777777777779</v>
      </c>
      <c r="M19" s="1"/>
      <c r="N19" s="1"/>
      <c r="O19" s="1"/>
      <c r="P19" s="1"/>
      <c r="Q19" s="4">
        <v>8.3000000000000007</v>
      </c>
      <c r="R19" s="7">
        <v>7.71</v>
      </c>
      <c r="S19" s="1">
        <v>272</v>
      </c>
      <c r="T19" s="4">
        <v>107</v>
      </c>
      <c r="U19" s="4">
        <v>18.5</v>
      </c>
      <c r="V19" s="1" t="s">
        <v>649</v>
      </c>
      <c r="X19" t="s">
        <v>642</v>
      </c>
      <c r="Y19" s="4">
        <v>46.2</v>
      </c>
    </row>
    <row r="20" spans="1:27" x14ac:dyDescent="0.25">
      <c r="A20" s="2">
        <v>42975</v>
      </c>
      <c r="B20" s="10">
        <v>1558</v>
      </c>
      <c r="C20" t="s">
        <v>690</v>
      </c>
      <c r="D20" s="1">
        <v>1715</v>
      </c>
      <c r="E20" s="1">
        <v>1630</v>
      </c>
      <c r="F20" s="46" t="s">
        <v>179</v>
      </c>
      <c r="G20" s="4">
        <v>82.5</v>
      </c>
      <c r="H20" s="4">
        <v>28.055555555555554</v>
      </c>
      <c r="I20" s="1"/>
      <c r="J20" s="1"/>
      <c r="K20" s="4">
        <v>98.2</v>
      </c>
      <c r="L20" s="4">
        <v>36.777777777777779</v>
      </c>
      <c r="M20" s="1"/>
      <c r="N20" s="1"/>
      <c r="O20" s="1"/>
      <c r="P20" s="1"/>
      <c r="Q20" s="4">
        <v>7.9</v>
      </c>
      <c r="R20" s="7">
        <v>7.73</v>
      </c>
      <c r="S20" s="1">
        <v>250</v>
      </c>
      <c r="T20" s="4">
        <v>81.900000000000006</v>
      </c>
      <c r="U20" s="4">
        <v>23.3</v>
      </c>
      <c r="V20" s="1" t="s">
        <v>692</v>
      </c>
      <c r="X20" t="s">
        <v>695</v>
      </c>
      <c r="Y20" s="4">
        <v>46.2</v>
      </c>
    </row>
    <row r="21" spans="1:27" x14ac:dyDescent="0.25">
      <c r="A21" s="21">
        <v>42980</v>
      </c>
      <c r="B21" s="25">
        <v>1238</v>
      </c>
      <c r="C21" s="21" t="s">
        <v>720</v>
      </c>
      <c r="D21" s="22"/>
      <c r="E21" s="25"/>
      <c r="F21" s="21" t="s">
        <v>179</v>
      </c>
      <c r="G21" s="23">
        <v>80.400000000000006</v>
      </c>
      <c r="H21" s="23">
        <f t="shared" ref="H21:H27" si="0">CONVERT(G21,"F","C")</f>
        <v>26.888888888888893</v>
      </c>
      <c r="I21" s="23"/>
      <c r="J21" s="23"/>
      <c r="K21" s="23">
        <v>95</v>
      </c>
      <c r="L21" s="23">
        <f t="shared" ref="L21" si="1">CONVERT(K21,"F","C")</f>
        <v>35</v>
      </c>
      <c r="M21" s="25"/>
      <c r="N21" s="25"/>
      <c r="O21" s="25"/>
      <c r="P21" s="25"/>
      <c r="Q21" s="23">
        <v>8.5</v>
      </c>
      <c r="R21" s="33">
        <v>7.91</v>
      </c>
      <c r="S21" s="22">
        <v>251</v>
      </c>
      <c r="T21" s="22">
        <v>37</v>
      </c>
      <c r="U21" s="44">
        <v>10.8</v>
      </c>
      <c r="V21" s="25" t="s">
        <v>245</v>
      </c>
      <c r="W21" s="28"/>
      <c r="X21" s="27" t="s">
        <v>724</v>
      </c>
      <c r="Y21" s="4">
        <v>46.2</v>
      </c>
    </row>
    <row r="22" spans="1:27" s="67" customFormat="1" x14ac:dyDescent="0.25">
      <c r="A22" s="69">
        <v>42994</v>
      </c>
      <c r="B22" s="74">
        <v>1139</v>
      </c>
      <c r="C22" s="67" t="s">
        <v>842</v>
      </c>
      <c r="D22" s="68">
        <v>1310</v>
      </c>
      <c r="E22" s="68">
        <v>1500</v>
      </c>
      <c r="F22" s="76" t="s">
        <v>179</v>
      </c>
      <c r="G22" s="71">
        <v>71.599999999999994</v>
      </c>
      <c r="H22" s="71">
        <f t="shared" si="0"/>
        <v>21.999999999999996</v>
      </c>
      <c r="I22" s="68"/>
      <c r="J22" s="68"/>
      <c r="K22" s="71"/>
      <c r="L22" s="71"/>
      <c r="M22" s="68"/>
      <c r="N22" s="68"/>
      <c r="O22" s="68"/>
      <c r="P22" s="68"/>
      <c r="Q22" s="71">
        <v>8.4</v>
      </c>
      <c r="R22" s="72">
        <v>7.7</v>
      </c>
      <c r="S22" s="68">
        <v>250</v>
      </c>
      <c r="T22" s="71">
        <v>28.4</v>
      </c>
      <c r="U22" s="71">
        <v>8.4</v>
      </c>
      <c r="V22" s="68" t="s">
        <v>445</v>
      </c>
      <c r="X22" s="70" t="s">
        <v>726</v>
      </c>
      <c r="Y22" s="71"/>
    </row>
    <row r="23" spans="1:27" s="153" customFormat="1" x14ac:dyDescent="0.25">
      <c r="A23" s="195">
        <v>43248</v>
      </c>
      <c r="B23" s="112">
        <v>1302</v>
      </c>
      <c r="C23" s="144" t="s">
        <v>1004</v>
      </c>
      <c r="D23" s="112">
        <v>1615</v>
      </c>
      <c r="F23" s="144" t="s">
        <v>179</v>
      </c>
      <c r="G23" s="179">
        <v>77.5</v>
      </c>
      <c r="H23" s="179">
        <f t="shared" si="0"/>
        <v>25.277777777777779</v>
      </c>
      <c r="I23" s="187"/>
      <c r="J23" s="187"/>
      <c r="K23" s="179">
        <v>88.6</v>
      </c>
      <c r="L23" s="179">
        <f t="shared" ref="L23" si="2">CONVERT(K23,"F","C")</f>
        <v>31.444444444444439</v>
      </c>
      <c r="M23" s="187"/>
      <c r="N23" s="187"/>
      <c r="O23" s="187"/>
      <c r="P23" s="187"/>
      <c r="Q23" s="179">
        <v>8.5399999999999991</v>
      </c>
      <c r="R23" s="185">
        <v>7.71</v>
      </c>
      <c r="S23" s="187">
        <v>256</v>
      </c>
      <c r="T23" s="179">
        <v>23.3</v>
      </c>
      <c r="U23" s="179"/>
      <c r="V23" s="179"/>
      <c r="W23" s="179"/>
      <c r="X23" s="179"/>
      <c r="Y23" s="112" t="s">
        <v>89</v>
      </c>
      <c r="Z23" s="187"/>
      <c r="AA23" s="113" t="s">
        <v>931</v>
      </c>
    </row>
    <row r="24" spans="1:27" s="153" customFormat="1" x14ac:dyDescent="0.25">
      <c r="A24" s="195">
        <v>43303</v>
      </c>
      <c r="B24" s="187">
        <v>1146</v>
      </c>
      <c r="C24" s="112" t="s">
        <v>1047</v>
      </c>
      <c r="D24" s="112">
        <v>1327</v>
      </c>
      <c r="E24" s="187"/>
      <c r="F24" s="112" t="s">
        <v>179</v>
      </c>
      <c r="G24" s="112">
        <v>84.3</v>
      </c>
      <c r="H24" s="179">
        <f t="shared" si="0"/>
        <v>29.055555555555554</v>
      </c>
      <c r="I24" s="187"/>
      <c r="J24" s="187"/>
      <c r="K24" s="187"/>
      <c r="L24" s="179"/>
      <c r="M24" s="187"/>
      <c r="N24" s="187"/>
      <c r="O24" s="187"/>
      <c r="P24" s="187"/>
      <c r="Q24" s="112">
        <v>8.6999999999999993</v>
      </c>
      <c r="R24" s="112">
        <v>7.57</v>
      </c>
      <c r="S24" s="112">
        <v>229</v>
      </c>
      <c r="T24" s="179">
        <v>187</v>
      </c>
      <c r="U24" s="187">
        <v>49.7</v>
      </c>
      <c r="Y24" s="144" t="s">
        <v>329</v>
      </c>
      <c r="Z24" s="187"/>
      <c r="AA24" s="144" t="s">
        <v>1053</v>
      </c>
    </row>
    <row r="25" spans="1:27" s="153" customFormat="1" x14ac:dyDescent="0.25">
      <c r="A25" s="195">
        <v>43348</v>
      </c>
      <c r="B25" s="187">
        <v>1134</v>
      </c>
      <c r="C25" s="113" t="s">
        <v>1110</v>
      </c>
      <c r="D25" s="187">
        <v>1550</v>
      </c>
      <c r="E25" s="181"/>
      <c r="F25" s="212" t="s">
        <v>179</v>
      </c>
      <c r="G25" s="130">
        <v>75.3</v>
      </c>
      <c r="H25" s="130">
        <f t="shared" si="0"/>
        <v>24.055555555555554</v>
      </c>
      <c r="K25" s="179">
        <v>87</v>
      </c>
      <c r="L25" s="179">
        <f t="shared" ref="L25:L27" si="3">CONVERT(K25,"F","C")</f>
        <v>30.555555555555554</v>
      </c>
      <c r="Q25" s="130">
        <v>8.6999999999999993</v>
      </c>
      <c r="R25" s="131">
        <v>7.15</v>
      </c>
      <c r="S25" s="112">
        <v>169</v>
      </c>
      <c r="T25" s="179">
        <v>914</v>
      </c>
      <c r="U25" s="87">
        <v>1732.9</v>
      </c>
      <c r="Y25" s="144" t="s">
        <v>466</v>
      </c>
      <c r="AA25" s="144" t="s">
        <v>1100</v>
      </c>
    </row>
    <row r="26" spans="1:27" s="153" customFormat="1" x14ac:dyDescent="0.25">
      <c r="A26" s="195">
        <v>43376</v>
      </c>
      <c r="B26" s="187">
        <v>1421</v>
      </c>
      <c r="C26" s="113" t="s">
        <v>1159</v>
      </c>
      <c r="D26" s="181">
        <v>1750</v>
      </c>
      <c r="E26" s="181">
        <v>1800</v>
      </c>
      <c r="F26" s="238" t="s">
        <v>179</v>
      </c>
      <c r="G26" s="235">
        <v>72.8</v>
      </c>
      <c r="H26" s="235">
        <f t="shared" si="0"/>
        <v>22.666666666666664</v>
      </c>
      <c r="K26" s="179">
        <v>82.2</v>
      </c>
      <c r="L26" s="179">
        <f t="shared" si="3"/>
        <v>27.888888888888889</v>
      </c>
      <c r="Q26" s="235">
        <v>9.6999999999999993</v>
      </c>
      <c r="R26" s="236">
        <v>7.01</v>
      </c>
      <c r="S26" s="239">
        <v>322</v>
      </c>
      <c r="T26" s="179">
        <v>138</v>
      </c>
      <c r="U26" s="237">
        <v>231.8</v>
      </c>
      <c r="Y26" s="153" t="s">
        <v>1160</v>
      </c>
      <c r="AA26" s="237" t="s">
        <v>1161</v>
      </c>
    </row>
    <row r="27" spans="1:27" s="153" customFormat="1" x14ac:dyDescent="0.25">
      <c r="A27" s="195">
        <v>43389</v>
      </c>
      <c r="B27" s="187">
        <v>1317</v>
      </c>
      <c r="C27" s="200"/>
      <c r="D27" s="181"/>
      <c r="E27" s="181"/>
      <c r="F27" s="238" t="s">
        <v>1006</v>
      </c>
      <c r="G27" s="235">
        <v>57.4</v>
      </c>
      <c r="H27" s="235">
        <f t="shared" si="0"/>
        <v>14.111111111111111</v>
      </c>
      <c r="K27" s="179">
        <v>58.1</v>
      </c>
      <c r="L27" s="179">
        <f t="shared" si="3"/>
        <v>14.5</v>
      </c>
      <c r="Q27" s="235">
        <v>9.6999999999999993</v>
      </c>
      <c r="R27" s="236">
        <v>7.66</v>
      </c>
      <c r="S27" s="239">
        <v>380</v>
      </c>
      <c r="T27" s="179">
        <v>60.4</v>
      </c>
      <c r="Y27" s="237" t="s">
        <v>1169</v>
      </c>
      <c r="AA27" s="237" t="s">
        <v>1148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289DF-4ED4-41E4-930E-4088C7B77FD1}">
  <sheetPr codeName="Sheet5"/>
  <dimension ref="A1:AJ23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24" sqref="A24"/>
    </sheetView>
  </sheetViews>
  <sheetFormatPr defaultRowHeight="15" x14ac:dyDescent="0.25"/>
  <cols>
    <col min="1" max="1" width="30.5703125" customWidth="1"/>
    <col min="6" max="6" width="18.28515625" customWidth="1"/>
    <col min="22" max="22" width="23.140625" customWidth="1"/>
    <col min="23" max="23" width="13.42578125" customWidth="1"/>
    <col min="24" max="24" width="59.7109375" customWidth="1"/>
  </cols>
  <sheetData>
    <row r="1" spans="1:25" ht="21" x14ac:dyDescent="0.35">
      <c r="A1" s="12" t="s">
        <v>818</v>
      </c>
      <c r="B1" s="12"/>
      <c r="C1" s="12"/>
      <c r="D1" s="13"/>
      <c r="E1" s="13"/>
      <c r="H1" s="14" t="s">
        <v>448</v>
      </c>
      <c r="I1" s="13"/>
      <c r="J1" s="13"/>
      <c r="K1" s="13"/>
      <c r="L1" s="17" t="s">
        <v>545</v>
      </c>
      <c r="M1" s="13"/>
      <c r="N1" s="13"/>
      <c r="O1" s="13" t="s">
        <v>713</v>
      </c>
      <c r="P1" t="s">
        <v>794</v>
      </c>
      <c r="Q1" s="13"/>
      <c r="R1" s="13"/>
      <c r="S1" s="6" t="s">
        <v>1146</v>
      </c>
      <c r="T1" s="13"/>
      <c r="U1" s="13"/>
      <c r="V1" s="13"/>
      <c r="W1" s="13"/>
      <c r="X1" s="13"/>
      <c r="Y1" s="13"/>
    </row>
    <row r="2" spans="1:25" x14ac:dyDescent="0.25">
      <c r="A2" s="15" t="s">
        <v>195</v>
      </c>
      <c r="B2" s="16">
        <f>AVERAGE(Q9:Q20)</f>
        <v>8.7000000000000011</v>
      </c>
      <c r="C2" s="13"/>
      <c r="D2" s="13"/>
      <c r="E2" s="13"/>
      <c r="F2" s="17" t="s">
        <v>123</v>
      </c>
      <c r="G2" s="18">
        <v>235</v>
      </c>
      <c r="H2" s="13"/>
      <c r="I2" s="25" t="s">
        <v>500</v>
      </c>
      <c r="J2" s="41"/>
      <c r="K2" s="13"/>
      <c r="L2" s="13" t="s">
        <v>542</v>
      </c>
      <c r="M2" s="13">
        <v>5.45</v>
      </c>
      <c r="N2" s="13"/>
      <c r="O2" s="13" t="s">
        <v>669</v>
      </c>
      <c r="P2" s="13"/>
      <c r="Q2" s="13"/>
      <c r="R2" s="13"/>
      <c r="S2" s="6" t="s">
        <v>1143</v>
      </c>
      <c r="T2" s="13"/>
      <c r="U2" s="13"/>
      <c r="V2" s="13"/>
      <c r="W2" s="13"/>
      <c r="X2" s="13"/>
      <c r="Y2" s="13"/>
    </row>
    <row r="3" spans="1:25" x14ac:dyDescent="0.25">
      <c r="A3" s="15" t="s">
        <v>196</v>
      </c>
      <c r="B3" s="16">
        <f>AVERAGE(R9:R20)</f>
        <v>7.8090909090909095</v>
      </c>
      <c r="C3" s="13"/>
      <c r="D3" s="13"/>
      <c r="E3" s="13"/>
      <c r="F3" s="17" t="s">
        <v>121</v>
      </c>
      <c r="G3" s="18" t="s">
        <v>447</v>
      </c>
      <c r="H3" s="13"/>
      <c r="I3" s="25" t="s">
        <v>454</v>
      </c>
      <c r="J3" s="42"/>
      <c r="K3" s="13"/>
      <c r="L3" s="13" t="s">
        <v>543</v>
      </c>
      <c r="M3" s="13">
        <v>55.7</v>
      </c>
      <c r="N3" s="13"/>
      <c r="O3" s="13"/>
      <c r="P3" s="13"/>
      <c r="Q3" s="13"/>
      <c r="R3" s="13"/>
      <c r="S3" s="6" t="s">
        <v>1144</v>
      </c>
      <c r="T3" s="13"/>
      <c r="U3" s="13"/>
      <c r="V3" s="13"/>
      <c r="W3" s="13"/>
      <c r="X3" s="13"/>
      <c r="Y3" s="13"/>
    </row>
    <row r="4" spans="1:25" x14ac:dyDescent="0.25">
      <c r="A4" s="15" t="s">
        <v>197</v>
      </c>
      <c r="B4" s="16">
        <f>AVERAGE(S9:S20)</f>
        <v>326.89090909090908</v>
      </c>
      <c r="C4" s="13"/>
      <c r="D4" s="13"/>
      <c r="E4" s="13"/>
      <c r="F4" s="17" t="s">
        <v>120</v>
      </c>
      <c r="G4" s="18">
        <v>6</v>
      </c>
      <c r="H4" s="13"/>
      <c r="I4" s="13"/>
      <c r="J4" s="13"/>
      <c r="K4" s="13"/>
      <c r="L4" s="13" t="s">
        <v>544</v>
      </c>
      <c r="M4" s="13">
        <v>596</v>
      </c>
      <c r="N4" s="13"/>
      <c r="O4" s="13"/>
      <c r="P4" s="13"/>
      <c r="Q4" s="13"/>
      <c r="R4" s="13"/>
      <c r="S4" s="228" t="s">
        <v>1145</v>
      </c>
      <c r="T4" s="13"/>
      <c r="U4" s="13"/>
      <c r="V4" s="13"/>
      <c r="W4" s="13"/>
      <c r="X4" s="13"/>
      <c r="Y4" s="13"/>
    </row>
    <row r="5" spans="1:25" x14ac:dyDescent="0.25">
      <c r="A5" s="15" t="s">
        <v>198</v>
      </c>
      <c r="B5" s="16">
        <f>AVERAGE(U9:U1500)</f>
        <v>235.30666666666664</v>
      </c>
      <c r="C5" s="13"/>
      <c r="D5" s="13"/>
      <c r="E5" s="13"/>
      <c r="F5" s="17" t="s">
        <v>122</v>
      </c>
      <c r="G5" s="18">
        <v>500</v>
      </c>
      <c r="H5" s="13"/>
      <c r="I5" s="6" t="s">
        <v>499</v>
      </c>
      <c r="J5" s="6" t="s">
        <v>499</v>
      </c>
      <c r="K5" s="13"/>
      <c r="L5" s="13"/>
      <c r="M5" s="6" t="s">
        <v>499</v>
      </c>
      <c r="N5" s="6" t="s">
        <v>499</v>
      </c>
      <c r="O5" s="13"/>
      <c r="P5" s="13"/>
      <c r="Q5" s="13"/>
      <c r="R5" s="13"/>
      <c r="S5" s="172" t="s">
        <v>122</v>
      </c>
      <c r="T5" s="13"/>
      <c r="U5" s="13"/>
      <c r="V5" s="13"/>
      <c r="W5" s="13"/>
      <c r="X5" s="13"/>
      <c r="Y5" s="13"/>
    </row>
    <row r="6" spans="1:25" x14ac:dyDescent="0.25">
      <c r="A6" s="51" t="s">
        <v>710</v>
      </c>
      <c r="B6" s="16">
        <f>AVERAGE(T15:T1500)</f>
        <v>247.875</v>
      </c>
      <c r="C6" s="13"/>
      <c r="D6" s="6" t="s">
        <v>183</v>
      </c>
      <c r="E6" s="6" t="s">
        <v>184</v>
      </c>
      <c r="F6" s="13"/>
      <c r="G6" s="6" t="s">
        <v>40</v>
      </c>
      <c r="H6" s="6" t="s">
        <v>40</v>
      </c>
      <c r="I6" s="6" t="s">
        <v>40</v>
      </c>
      <c r="J6" s="6" t="s">
        <v>40</v>
      </c>
      <c r="K6" s="6" t="s">
        <v>30</v>
      </c>
      <c r="L6" s="6" t="s">
        <v>30</v>
      </c>
      <c r="M6" s="6" t="s">
        <v>30</v>
      </c>
      <c r="N6" s="6" t="s">
        <v>30</v>
      </c>
      <c r="O6" s="6" t="s">
        <v>187</v>
      </c>
      <c r="P6" s="6" t="s">
        <v>186</v>
      </c>
      <c r="Q6" s="6" t="s">
        <v>120</v>
      </c>
      <c r="R6" s="13"/>
      <c r="S6" s="20" t="s">
        <v>1142</v>
      </c>
      <c r="T6" s="20" t="s">
        <v>540</v>
      </c>
      <c r="U6" s="20" t="s">
        <v>123</v>
      </c>
      <c r="V6" s="13"/>
      <c r="W6" s="17" t="s">
        <v>147</v>
      </c>
      <c r="X6" s="13"/>
      <c r="Y6" s="13"/>
    </row>
    <row r="7" spans="1:25" x14ac:dyDescent="0.25">
      <c r="A7" s="54" t="s">
        <v>0</v>
      </c>
      <c r="B7" s="55" t="s">
        <v>1</v>
      </c>
      <c r="C7" s="55" t="s">
        <v>169</v>
      </c>
      <c r="D7" s="55" t="s">
        <v>185</v>
      </c>
      <c r="E7" s="55" t="s">
        <v>185</v>
      </c>
      <c r="F7" s="55" t="s">
        <v>10</v>
      </c>
      <c r="G7" s="55" t="s">
        <v>2</v>
      </c>
      <c r="H7" s="55" t="s">
        <v>3</v>
      </c>
      <c r="I7" s="55" t="s">
        <v>31</v>
      </c>
      <c r="J7" s="55" t="s">
        <v>32</v>
      </c>
      <c r="K7" s="55" t="s">
        <v>2</v>
      </c>
      <c r="L7" s="55" t="s">
        <v>3</v>
      </c>
      <c r="M7" s="55" t="s">
        <v>31</v>
      </c>
      <c r="N7" s="55" t="s">
        <v>32</v>
      </c>
      <c r="O7" s="55" t="s">
        <v>2</v>
      </c>
      <c r="P7" s="55" t="s">
        <v>2</v>
      </c>
      <c r="Q7" s="56" t="s">
        <v>124</v>
      </c>
      <c r="R7" s="56" t="s">
        <v>121</v>
      </c>
      <c r="S7" s="56" t="s">
        <v>553</v>
      </c>
      <c r="T7" s="56" t="s">
        <v>552</v>
      </c>
      <c r="U7" s="56" t="s">
        <v>173</v>
      </c>
      <c r="V7" s="55" t="s">
        <v>4</v>
      </c>
      <c r="W7" s="55" t="s">
        <v>148</v>
      </c>
      <c r="X7" s="55" t="s">
        <v>16</v>
      </c>
      <c r="Y7" s="55" t="s">
        <v>654</v>
      </c>
    </row>
    <row r="8" spans="1:25" x14ac:dyDescent="0.25">
      <c r="A8" s="21">
        <v>42836</v>
      </c>
      <c r="B8" s="22">
        <v>1305</v>
      </c>
      <c r="C8" s="21"/>
      <c r="D8" s="22"/>
      <c r="E8" s="22"/>
      <c r="F8" s="21" t="s">
        <v>263</v>
      </c>
      <c r="G8" s="23">
        <v>60.8</v>
      </c>
      <c r="H8" s="23">
        <f t="shared" ref="H8" si="0">CONVERT(G8,"F","C")</f>
        <v>15.999999999999998</v>
      </c>
      <c r="I8" s="23"/>
      <c r="J8" s="23"/>
      <c r="K8" s="23"/>
      <c r="L8" s="23"/>
      <c r="M8" s="25"/>
      <c r="N8" s="23"/>
      <c r="O8" s="25"/>
      <c r="P8" s="25"/>
      <c r="Q8" s="25"/>
      <c r="R8" s="13"/>
      <c r="S8" s="13"/>
      <c r="T8" s="13"/>
      <c r="U8" s="23"/>
      <c r="V8" s="25" t="s">
        <v>188</v>
      </c>
      <c r="W8" s="18"/>
      <c r="X8" s="13"/>
      <c r="Y8" s="4">
        <v>47.9</v>
      </c>
    </row>
    <row r="9" spans="1:25" x14ac:dyDescent="0.25">
      <c r="A9" s="21">
        <v>42890</v>
      </c>
      <c r="B9" s="25">
        <v>1112</v>
      </c>
      <c r="C9" s="35" t="s">
        <v>239</v>
      </c>
      <c r="D9" s="25">
        <v>1500</v>
      </c>
      <c r="E9" s="25">
        <v>1458</v>
      </c>
      <c r="F9" s="21" t="s">
        <v>263</v>
      </c>
      <c r="G9" s="23">
        <v>78.2</v>
      </c>
      <c r="H9" s="23">
        <v>25.666666666666668</v>
      </c>
      <c r="I9" s="23"/>
      <c r="J9" s="23"/>
      <c r="K9" s="23">
        <v>94.9</v>
      </c>
      <c r="L9" s="23">
        <v>34.94444444444445</v>
      </c>
      <c r="M9" s="25"/>
      <c r="N9" s="25"/>
      <c r="O9" s="25"/>
      <c r="P9" s="25"/>
      <c r="Q9" s="23">
        <v>9.1999999999999993</v>
      </c>
      <c r="R9" s="25">
        <v>8.02</v>
      </c>
      <c r="S9" s="22">
        <v>348.40000000000003</v>
      </c>
      <c r="T9" s="22"/>
      <c r="U9" s="23">
        <v>8.5</v>
      </c>
      <c r="V9" s="25" t="s">
        <v>52</v>
      </c>
      <c r="W9" s="28"/>
      <c r="X9" s="27"/>
      <c r="Y9" s="4">
        <v>47.9</v>
      </c>
    </row>
    <row r="10" spans="1:25" x14ac:dyDescent="0.25">
      <c r="A10" s="21">
        <v>42896</v>
      </c>
      <c r="B10" s="25">
        <v>1403</v>
      </c>
      <c r="C10" s="35" t="s">
        <v>262</v>
      </c>
      <c r="D10" s="25">
        <v>1650</v>
      </c>
      <c r="E10" s="25">
        <v>1700</v>
      </c>
      <c r="F10" s="21" t="s">
        <v>263</v>
      </c>
      <c r="G10" s="23">
        <v>76.3</v>
      </c>
      <c r="H10" s="23">
        <v>24.611111111111107</v>
      </c>
      <c r="I10" s="23"/>
      <c r="J10" s="23"/>
      <c r="K10" s="23">
        <v>90.1</v>
      </c>
      <c r="L10" s="23">
        <v>32.277777777777771</v>
      </c>
      <c r="M10" s="25"/>
      <c r="N10" s="25"/>
      <c r="O10" s="25"/>
      <c r="P10" s="25"/>
      <c r="Q10" s="23">
        <v>8.6999999999999993</v>
      </c>
      <c r="R10" s="25">
        <v>8.0500000000000007</v>
      </c>
      <c r="S10" s="22">
        <v>348.40000000000003</v>
      </c>
      <c r="T10" s="22"/>
      <c r="U10" s="23">
        <v>5.2</v>
      </c>
      <c r="V10" s="25" t="s">
        <v>59</v>
      </c>
      <c r="W10" s="28"/>
      <c r="X10" s="27"/>
      <c r="Y10" s="4">
        <v>47.9</v>
      </c>
    </row>
    <row r="11" spans="1:25" x14ac:dyDescent="0.25">
      <c r="A11" s="21">
        <v>42910</v>
      </c>
      <c r="B11" s="25">
        <v>1102</v>
      </c>
      <c r="C11" s="35" t="s">
        <v>303</v>
      </c>
      <c r="D11" s="25">
        <v>1135</v>
      </c>
      <c r="E11" s="25">
        <v>1135</v>
      </c>
      <c r="F11" s="21" t="s">
        <v>263</v>
      </c>
      <c r="G11" s="23">
        <v>80.3</v>
      </c>
      <c r="H11" s="23">
        <v>26.833333333333332</v>
      </c>
      <c r="I11" s="23"/>
      <c r="J11" s="23"/>
      <c r="K11" s="23">
        <v>106</v>
      </c>
      <c r="L11" s="23">
        <v>41.111111111111107</v>
      </c>
      <c r="M11" s="25"/>
      <c r="N11" s="25"/>
      <c r="O11" s="25"/>
      <c r="P11" s="25"/>
      <c r="Q11" s="23">
        <v>8.8000000000000007</v>
      </c>
      <c r="R11" s="25">
        <v>7.91</v>
      </c>
      <c r="S11" s="22">
        <v>345.8</v>
      </c>
      <c r="T11" s="22"/>
      <c r="U11" s="23">
        <v>7.4</v>
      </c>
      <c r="V11" s="25" t="s">
        <v>53</v>
      </c>
      <c r="W11" s="28"/>
      <c r="X11" s="27"/>
      <c r="Y11" s="4">
        <v>47.9</v>
      </c>
    </row>
    <row r="12" spans="1:25" x14ac:dyDescent="0.25">
      <c r="A12" s="21">
        <v>42939</v>
      </c>
      <c r="B12" s="25">
        <v>1220</v>
      </c>
      <c r="C12" s="13" t="s">
        <v>433</v>
      </c>
      <c r="D12" s="22">
        <v>1748</v>
      </c>
      <c r="E12" s="25">
        <v>1730</v>
      </c>
      <c r="F12" s="21" t="s">
        <v>263</v>
      </c>
      <c r="G12" s="23">
        <v>80.7</v>
      </c>
      <c r="H12" s="23">
        <v>27.055555555555557</v>
      </c>
      <c r="I12" s="23"/>
      <c r="J12" s="23"/>
      <c r="K12" s="23">
        <v>94</v>
      </c>
      <c r="L12" s="23">
        <v>34.444444444444443</v>
      </c>
      <c r="M12" s="25"/>
      <c r="N12" s="25"/>
      <c r="O12" s="25"/>
      <c r="P12" s="25"/>
      <c r="Q12" s="23">
        <v>9.1</v>
      </c>
      <c r="R12" s="33">
        <v>7.87</v>
      </c>
      <c r="S12" s="22">
        <v>349.7</v>
      </c>
      <c r="T12" s="22"/>
      <c r="U12" s="23">
        <v>100.6</v>
      </c>
      <c r="V12" s="25" t="s">
        <v>20</v>
      </c>
      <c r="W12" s="28">
        <v>43.594000000000001</v>
      </c>
      <c r="X12" s="25"/>
      <c r="Y12" s="4">
        <v>47.9</v>
      </c>
    </row>
    <row r="13" spans="1:25" x14ac:dyDescent="0.25">
      <c r="A13" s="2">
        <v>42946</v>
      </c>
      <c r="B13" s="10">
        <v>1508</v>
      </c>
      <c r="C13" t="s">
        <v>476</v>
      </c>
      <c r="D13" s="1">
        <v>1605</v>
      </c>
      <c r="E13" s="1">
        <v>1604</v>
      </c>
      <c r="F13" s="21" t="s">
        <v>263</v>
      </c>
      <c r="G13" s="4">
        <v>77.8</v>
      </c>
      <c r="H13" s="4">
        <v>25.444444444444443</v>
      </c>
      <c r="I13" s="11"/>
      <c r="J13" s="11"/>
      <c r="K13" s="1">
        <v>90</v>
      </c>
      <c r="L13" s="4">
        <v>32.222222222222221</v>
      </c>
      <c r="M13" s="11"/>
      <c r="N13" s="11"/>
      <c r="O13" s="11"/>
      <c r="P13" s="11"/>
      <c r="Q13" s="4">
        <v>8.6</v>
      </c>
      <c r="R13" s="7">
        <v>7.88</v>
      </c>
      <c r="S13" s="231">
        <v>356.2</v>
      </c>
      <c r="T13" s="1"/>
      <c r="U13" s="4">
        <v>137.4</v>
      </c>
      <c r="V13" s="1" t="s">
        <v>478</v>
      </c>
      <c r="W13" s="9"/>
      <c r="X13" s="3" t="s">
        <v>479</v>
      </c>
      <c r="Y13" s="4">
        <v>47.9</v>
      </c>
    </row>
    <row r="14" spans="1:25" x14ac:dyDescent="0.25">
      <c r="A14" s="2">
        <v>42952</v>
      </c>
      <c r="B14" s="10">
        <v>845</v>
      </c>
      <c r="C14" t="s">
        <v>512</v>
      </c>
      <c r="D14" s="1">
        <v>1220</v>
      </c>
      <c r="E14" s="1"/>
      <c r="F14" s="2" t="s">
        <v>263</v>
      </c>
      <c r="G14" s="4">
        <v>73.400000000000006</v>
      </c>
      <c r="H14" s="4">
        <v>23.000000000000004</v>
      </c>
      <c r="I14" s="11"/>
      <c r="J14" s="11"/>
      <c r="K14" s="4">
        <v>73.400000000000006</v>
      </c>
      <c r="L14" s="4">
        <v>23.000000000000004</v>
      </c>
      <c r="M14" s="11"/>
      <c r="N14" s="11"/>
      <c r="O14" s="11"/>
      <c r="P14" s="11"/>
      <c r="Q14" s="4">
        <v>9.8000000000000007</v>
      </c>
      <c r="R14" s="1">
        <v>7.59</v>
      </c>
      <c r="S14" s="231">
        <v>169</v>
      </c>
      <c r="T14" s="1"/>
      <c r="U14" s="49">
        <v>920.8</v>
      </c>
      <c r="V14" s="1" t="s">
        <v>463</v>
      </c>
      <c r="W14" s="9"/>
      <c r="X14" s="3" t="s">
        <v>508</v>
      </c>
      <c r="Y14" s="4">
        <v>47.9</v>
      </c>
    </row>
    <row r="15" spans="1:25" x14ac:dyDescent="0.25">
      <c r="A15" s="2">
        <v>42961</v>
      </c>
      <c r="B15" s="10">
        <v>1617</v>
      </c>
      <c r="C15" t="s">
        <v>590</v>
      </c>
      <c r="D15" s="1">
        <v>1815</v>
      </c>
      <c r="F15" s="46" t="s">
        <v>263</v>
      </c>
      <c r="G15" s="4">
        <v>79.599999999999994</v>
      </c>
      <c r="H15" s="4">
        <v>26.444444444444439</v>
      </c>
      <c r="I15" s="1"/>
      <c r="J15" s="1"/>
      <c r="K15" s="1">
        <v>93.4</v>
      </c>
      <c r="L15" s="4">
        <v>34.111111111111114</v>
      </c>
      <c r="M15" s="1"/>
      <c r="N15" s="1"/>
      <c r="O15" s="1"/>
      <c r="P15" s="1"/>
      <c r="Q15" s="4">
        <v>8</v>
      </c>
      <c r="R15" s="7">
        <v>7.72</v>
      </c>
      <c r="S15" s="231">
        <v>283.40000000000003</v>
      </c>
      <c r="T15" s="4">
        <v>449</v>
      </c>
      <c r="U15" s="4">
        <v>172.3</v>
      </c>
      <c r="V15" s="1" t="s">
        <v>329</v>
      </c>
      <c r="X15" s="3" t="s">
        <v>593</v>
      </c>
      <c r="Y15" s="4">
        <v>47.9</v>
      </c>
    </row>
    <row r="16" spans="1:25" x14ac:dyDescent="0.25">
      <c r="A16" s="2">
        <v>42967</v>
      </c>
      <c r="B16" s="10">
        <v>1115</v>
      </c>
      <c r="C16" t="s">
        <v>648</v>
      </c>
      <c r="D16" s="1">
        <v>1145</v>
      </c>
      <c r="E16" s="1">
        <v>1150</v>
      </c>
      <c r="F16" s="46" t="s">
        <v>263</v>
      </c>
      <c r="G16" s="4">
        <v>76.3</v>
      </c>
      <c r="H16" s="4">
        <v>24.611111111111107</v>
      </c>
      <c r="I16" s="1"/>
      <c r="J16" s="1"/>
      <c r="K16" s="4">
        <v>87.6</v>
      </c>
      <c r="L16" s="4">
        <v>30.888888888888886</v>
      </c>
      <c r="M16" s="1"/>
      <c r="N16" s="1"/>
      <c r="O16" s="1"/>
      <c r="P16" s="1"/>
      <c r="Q16" s="4">
        <v>8.3000000000000007</v>
      </c>
      <c r="R16" s="7">
        <v>7.71</v>
      </c>
      <c r="S16" s="231">
        <v>369.2</v>
      </c>
      <c r="T16" s="4">
        <v>161</v>
      </c>
      <c r="U16" s="4">
        <v>19.7</v>
      </c>
      <c r="V16" s="1" t="s">
        <v>649</v>
      </c>
      <c r="X16" t="s">
        <v>652</v>
      </c>
      <c r="Y16" s="4">
        <v>47.9</v>
      </c>
    </row>
    <row r="17" spans="1:36" x14ac:dyDescent="0.25">
      <c r="A17" s="2">
        <v>42975</v>
      </c>
      <c r="B17" s="10">
        <v>1617</v>
      </c>
      <c r="C17" t="s">
        <v>691</v>
      </c>
      <c r="D17" s="1">
        <v>1715</v>
      </c>
      <c r="E17" s="1">
        <v>1630</v>
      </c>
      <c r="F17" s="46" t="s">
        <v>263</v>
      </c>
      <c r="G17" s="4">
        <v>81.2</v>
      </c>
      <c r="H17" s="4">
        <v>27.333333333333336</v>
      </c>
      <c r="I17" s="1"/>
      <c r="J17" s="1"/>
      <c r="K17" s="4">
        <v>98.5</v>
      </c>
      <c r="L17" s="4">
        <v>36.944444444444443</v>
      </c>
      <c r="M17" s="1"/>
      <c r="N17" s="1"/>
      <c r="O17" s="1"/>
      <c r="P17" s="1"/>
      <c r="Q17" s="4">
        <v>7.2</v>
      </c>
      <c r="R17" s="7">
        <v>7.63</v>
      </c>
      <c r="S17" s="231">
        <v>344.5</v>
      </c>
      <c r="T17" s="4">
        <v>113</v>
      </c>
      <c r="U17" s="4">
        <v>34.5</v>
      </c>
      <c r="V17" s="1" t="s">
        <v>692</v>
      </c>
      <c r="X17" t="s">
        <v>696</v>
      </c>
      <c r="Y17" s="4">
        <v>47.9</v>
      </c>
      <c r="AA17" s="7"/>
      <c r="AB17" s="8"/>
      <c r="AJ17" s="1">
        <v>30.579000000000001</v>
      </c>
    </row>
    <row r="18" spans="1:36" x14ac:dyDescent="0.25">
      <c r="A18" s="21">
        <v>42980</v>
      </c>
      <c r="B18" s="25">
        <v>1256</v>
      </c>
      <c r="C18" s="21" t="s">
        <v>721</v>
      </c>
      <c r="D18" s="1"/>
      <c r="E18" s="1"/>
      <c r="F18" s="2" t="s">
        <v>263</v>
      </c>
      <c r="G18" s="4">
        <v>79.2</v>
      </c>
      <c r="H18" s="4">
        <f t="shared" ref="H18:H23" si="1">CONVERT(G18,"F","C")</f>
        <v>26.222222222222221</v>
      </c>
      <c r="I18" s="11"/>
      <c r="J18" s="11"/>
      <c r="K18" s="1">
        <v>96.9</v>
      </c>
      <c r="L18" s="4">
        <f t="shared" ref="L18:L21" si="2">CONVERT(K18,"F","C")</f>
        <v>36.055555555555557</v>
      </c>
      <c r="M18" s="11"/>
      <c r="N18" s="11"/>
      <c r="O18" s="11"/>
      <c r="P18" s="11"/>
      <c r="Q18" s="4">
        <v>8.8000000000000007</v>
      </c>
      <c r="R18" s="7">
        <v>7.83</v>
      </c>
      <c r="S18" s="231">
        <v>340.6</v>
      </c>
      <c r="T18" s="1">
        <v>89.6</v>
      </c>
      <c r="U18" s="4">
        <v>31.1</v>
      </c>
      <c r="V18" s="25" t="s">
        <v>245</v>
      </c>
      <c r="W18" s="9"/>
      <c r="X18" s="3" t="s">
        <v>724</v>
      </c>
      <c r="Y18" s="4">
        <v>47.9</v>
      </c>
    </row>
    <row r="19" spans="1:36" s="67" customFormat="1" x14ac:dyDescent="0.25">
      <c r="A19" s="69">
        <v>42994</v>
      </c>
      <c r="B19" s="74">
        <v>1203</v>
      </c>
      <c r="C19" s="67" t="s">
        <v>843</v>
      </c>
      <c r="D19" s="68">
        <v>1310</v>
      </c>
      <c r="E19" s="68">
        <v>1500</v>
      </c>
      <c r="F19" s="76" t="s">
        <v>263</v>
      </c>
      <c r="G19" s="71">
        <v>71.2</v>
      </c>
      <c r="H19" s="71">
        <f t="shared" si="1"/>
        <v>21.777777777777779</v>
      </c>
      <c r="I19" s="68"/>
      <c r="J19" s="68"/>
      <c r="K19" s="146">
        <v>84.4</v>
      </c>
      <c r="L19" s="146">
        <f t="shared" si="2"/>
        <v>29.111111111111114</v>
      </c>
      <c r="M19" s="68"/>
      <c r="N19" s="68"/>
      <c r="O19" s="68"/>
      <c r="P19" s="68"/>
      <c r="Q19" s="71">
        <v>9.1999999999999993</v>
      </c>
      <c r="R19" s="72">
        <v>7.69</v>
      </c>
      <c r="S19" s="231">
        <v>340.6</v>
      </c>
      <c r="T19" s="71">
        <v>62.4</v>
      </c>
      <c r="U19" s="71">
        <v>18.3</v>
      </c>
      <c r="V19" s="68" t="s">
        <v>445</v>
      </c>
      <c r="X19" s="70" t="s">
        <v>838</v>
      </c>
      <c r="Y19" s="71"/>
    </row>
    <row r="20" spans="1:36" s="145" customFormat="1" x14ac:dyDescent="0.25">
      <c r="A20" s="149">
        <v>43015</v>
      </c>
      <c r="B20" s="148">
        <v>1235</v>
      </c>
      <c r="C20" s="145" t="s">
        <v>896</v>
      </c>
      <c r="D20" s="148">
        <v>1625</v>
      </c>
      <c r="E20" s="148">
        <v>1615</v>
      </c>
      <c r="F20" s="145" t="s">
        <v>263</v>
      </c>
      <c r="H20" s="146"/>
      <c r="I20" s="148"/>
      <c r="J20" s="148"/>
      <c r="K20" s="146"/>
      <c r="L20" s="146"/>
      <c r="M20" s="148"/>
      <c r="N20" s="148"/>
      <c r="O20" s="148"/>
      <c r="P20" s="148"/>
      <c r="Q20" s="146"/>
      <c r="R20" s="147"/>
      <c r="S20" s="232"/>
      <c r="T20" s="146"/>
      <c r="U20" s="146">
        <v>21.1</v>
      </c>
      <c r="V20" s="148"/>
      <c r="X20" s="144" t="s">
        <v>909</v>
      </c>
    </row>
    <row r="21" spans="1:36" s="145" customFormat="1" x14ac:dyDescent="0.25">
      <c r="A21" s="149">
        <v>43015</v>
      </c>
      <c r="B21" s="148">
        <v>1235</v>
      </c>
      <c r="C21" s="145" t="s">
        <v>895</v>
      </c>
      <c r="D21" s="148">
        <v>1625</v>
      </c>
      <c r="E21" s="148">
        <v>1615</v>
      </c>
      <c r="F21" s="145" t="s">
        <v>263</v>
      </c>
      <c r="G21" s="146">
        <v>65.400000000000006</v>
      </c>
      <c r="H21" s="146">
        <f t="shared" si="1"/>
        <v>18.555555555555557</v>
      </c>
      <c r="I21" s="148"/>
      <c r="J21" s="148"/>
      <c r="K21" s="146">
        <v>84.7</v>
      </c>
      <c r="L21" s="146">
        <f t="shared" si="2"/>
        <v>29.277777777777779</v>
      </c>
      <c r="M21" s="148"/>
      <c r="N21" s="148"/>
      <c r="O21" s="148"/>
      <c r="P21" s="148"/>
      <c r="Q21" s="146">
        <v>8.6</v>
      </c>
      <c r="R21" s="147">
        <v>7.39</v>
      </c>
      <c r="S21" s="232">
        <v>328.90000000000003</v>
      </c>
      <c r="T21" s="146">
        <v>26</v>
      </c>
      <c r="U21" s="146">
        <v>8.6</v>
      </c>
      <c r="V21" s="148" t="s">
        <v>445</v>
      </c>
      <c r="X21" s="113" t="s">
        <v>908</v>
      </c>
    </row>
    <row r="22" spans="1:36" s="153" customFormat="1" x14ac:dyDescent="0.25">
      <c r="A22" s="195">
        <v>43303</v>
      </c>
      <c r="B22" s="187">
        <v>1225</v>
      </c>
      <c r="C22" s="144" t="s">
        <v>1048</v>
      </c>
      <c r="D22" s="112">
        <v>1327</v>
      </c>
      <c r="F22" s="144" t="s">
        <v>263</v>
      </c>
      <c r="G22" s="112">
        <v>84.6</v>
      </c>
      <c r="H22" s="179">
        <f t="shared" si="1"/>
        <v>29.222222222222218</v>
      </c>
      <c r="L22" s="215"/>
      <c r="Q22" s="112">
        <v>9.1</v>
      </c>
      <c r="R22" s="112">
        <v>7.4</v>
      </c>
      <c r="S22" s="233">
        <v>273</v>
      </c>
      <c r="T22" s="215">
        <v>190</v>
      </c>
      <c r="U22" s="130">
        <v>57.8</v>
      </c>
      <c r="Y22" s="144" t="s">
        <v>329</v>
      </c>
      <c r="Z22" s="187"/>
      <c r="AA22" s="144" t="s">
        <v>1051</v>
      </c>
    </row>
    <row r="23" spans="1:36" s="153" customFormat="1" x14ac:dyDescent="0.25">
      <c r="A23" s="195">
        <v>43348</v>
      </c>
      <c r="B23" s="187">
        <v>1149</v>
      </c>
      <c r="C23" s="113" t="s">
        <v>1111</v>
      </c>
      <c r="D23" s="181">
        <v>1550</v>
      </c>
      <c r="E23" s="181"/>
      <c r="F23" s="212" t="s">
        <v>263</v>
      </c>
      <c r="G23" s="130">
        <v>72.400000000000006</v>
      </c>
      <c r="H23" s="130">
        <f t="shared" si="1"/>
        <v>22.444444444444446</v>
      </c>
      <c r="K23" s="179">
        <v>86.5</v>
      </c>
      <c r="L23" s="179">
        <f t="shared" ref="L23" si="3">CONVERT(K23,"F","C")</f>
        <v>30.277777777777779</v>
      </c>
      <c r="Q23" s="130">
        <v>7.2</v>
      </c>
      <c r="R23" s="131">
        <v>7.14</v>
      </c>
      <c r="S23" s="233">
        <v>206.70000000000002</v>
      </c>
      <c r="T23" s="179">
        <v>892</v>
      </c>
      <c r="U23" s="87">
        <v>1986.3</v>
      </c>
      <c r="Y23" s="144" t="s">
        <v>466</v>
      </c>
      <c r="AA23" s="144" t="s">
        <v>1098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1942E-C894-4CBA-8860-5E1AAAD4274E}">
  <sheetPr codeName="Sheet6"/>
  <dimension ref="A1:AB934"/>
  <sheetViews>
    <sheetView zoomScaleNormal="100" workbookViewId="0">
      <pane xSplit="1" ySplit="11" topLeftCell="B707" activePane="bottomRight" state="frozen"/>
      <selection pane="topRight" activeCell="B1" sqref="B1"/>
      <selection pane="bottomLeft" activeCell="A8" sqref="A8"/>
      <selection pane="bottomRight" activeCell="A710" sqref="A710:AB710"/>
    </sheetView>
  </sheetViews>
  <sheetFormatPr defaultRowHeight="15" x14ac:dyDescent="0.25"/>
  <cols>
    <col min="1" max="1" width="31.42578125" customWidth="1"/>
    <col min="6" max="6" width="23.42578125" customWidth="1"/>
    <col min="8" max="8" width="9.5703125" bestFit="1" customWidth="1"/>
    <col min="21" max="21" width="10.85546875" customWidth="1"/>
    <col min="22" max="24" width="10.85546875" style="67" customWidth="1"/>
    <col min="25" max="25" width="31.42578125" customWidth="1"/>
    <col min="26" max="26" width="12.85546875" customWidth="1"/>
    <col min="27" max="27" width="38.85546875" customWidth="1"/>
  </cols>
  <sheetData>
    <row r="1" spans="1:28" ht="21" x14ac:dyDescent="0.35">
      <c r="A1" s="12" t="s">
        <v>817</v>
      </c>
      <c r="B1" s="12"/>
      <c r="C1" s="12"/>
      <c r="D1" s="13"/>
      <c r="E1" s="13"/>
      <c r="F1" s="14" t="s">
        <v>448</v>
      </c>
      <c r="G1" s="13"/>
      <c r="H1" s="13"/>
      <c r="I1" s="13"/>
      <c r="J1" s="13"/>
      <c r="K1" s="13"/>
      <c r="L1" s="17" t="s">
        <v>545</v>
      </c>
      <c r="M1" s="13"/>
      <c r="N1" s="13"/>
      <c r="O1" s="13" t="s">
        <v>795</v>
      </c>
      <c r="P1" t="s">
        <v>796</v>
      </c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</row>
    <row r="2" spans="1:28" x14ac:dyDescent="0.25">
      <c r="A2" s="15" t="s">
        <v>195</v>
      </c>
      <c r="B2" s="16">
        <f>AVERAGE(Q151:Q1500)</f>
        <v>9.2189624329159088</v>
      </c>
      <c r="C2" s="13"/>
      <c r="D2" s="13"/>
      <c r="E2" s="13"/>
      <c r="F2" s="17" t="s">
        <v>123</v>
      </c>
      <c r="G2" s="18">
        <v>235</v>
      </c>
      <c r="H2" s="13"/>
      <c r="I2" s="25" t="s">
        <v>500</v>
      </c>
      <c r="J2" s="41"/>
      <c r="K2" s="13"/>
      <c r="L2" t="s">
        <v>542</v>
      </c>
      <c r="M2" s="13">
        <v>5.45</v>
      </c>
      <c r="N2" s="13"/>
      <c r="O2" s="13" t="s">
        <v>669</v>
      </c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</row>
    <row r="3" spans="1:28" x14ac:dyDescent="0.25">
      <c r="A3" s="15" t="s">
        <v>196</v>
      </c>
      <c r="B3" s="16">
        <f>AVERAGE(R156:R1500)</f>
        <v>7.8072021660649842</v>
      </c>
      <c r="C3" s="13"/>
      <c r="D3" s="13"/>
      <c r="E3" s="13"/>
      <c r="F3" s="17" t="s">
        <v>121</v>
      </c>
      <c r="G3" s="18" t="s">
        <v>447</v>
      </c>
      <c r="H3" s="13"/>
      <c r="I3" s="25" t="s">
        <v>454</v>
      </c>
      <c r="J3" s="42"/>
      <c r="K3" s="13"/>
      <c r="L3" s="13" t="s">
        <v>543</v>
      </c>
      <c r="M3" s="13">
        <v>55.7</v>
      </c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</row>
    <row r="4" spans="1:28" x14ac:dyDescent="0.25">
      <c r="A4" s="15" t="s">
        <v>197</v>
      </c>
      <c r="B4" s="19">
        <f>AVERAGE(S156:S1500)</f>
        <v>357.21173285198546</v>
      </c>
      <c r="C4" s="13"/>
      <c r="D4" s="13"/>
      <c r="E4" s="13"/>
      <c r="F4" s="17" t="s">
        <v>120</v>
      </c>
      <c r="G4" s="18">
        <v>6</v>
      </c>
      <c r="H4" s="13"/>
      <c r="I4" s="13"/>
      <c r="J4" s="13"/>
      <c r="K4" s="13"/>
      <c r="L4" s="13" t="s">
        <v>544</v>
      </c>
      <c r="M4" s="13">
        <v>596</v>
      </c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</row>
    <row r="5" spans="1:28" x14ac:dyDescent="0.25">
      <c r="A5" s="15" t="s">
        <v>198</v>
      </c>
      <c r="B5" s="16">
        <f>AVERAGE(U12:U1500)</f>
        <v>310.36956521739131</v>
      </c>
      <c r="C5" s="13"/>
      <c r="D5" s="13"/>
      <c r="E5" s="13"/>
      <c r="F5" s="17" t="s">
        <v>122</v>
      </c>
      <c r="G5" s="18">
        <v>500</v>
      </c>
      <c r="H5" s="13"/>
      <c r="K5" s="13"/>
      <c r="L5" s="13"/>
      <c r="O5" s="13"/>
      <c r="P5" s="13"/>
      <c r="Q5" s="13"/>
      <c r="R5" s="13"/>
      <c r="S5" s="13"/>
      <c r="T5" s="13"/>
      <c r="U5" s="13"/>
      <c r="Y5" s="13"/>
      <c r="Z5" s="13"/>
      <c r="AA5" s="13"/>
      <c r="AB5" s="13"/>
    </row>
    <row r="6" spans="1:28" x14ac:dyDescent="0.25">
      <c r="A6" s="51" t="s">
        <v>1079</v>
      </c>
      <c r="B6" s="75">
        <f>MEDIAN(U12:U1500)</f>
        <v>53.7</v>
      </c>
      <c r="F6" s="13"/>
      <c r="S6" s="6" t="s">
        <v>1146</v>
      </c>
      <c r="AA6" s="13"/>
    </row>
    <row r="7" spans="1:28" s="67" customFormat="1" x14ac:dyDescent="0.25">
      <c r="A7" s="51" t="s">
        <v>710</v>
      </c>
      <c r="B7" s="16">
        <f>AVERAGE(T391:T1500)</f>
        <v>108.00484468509548</v>
      </c>
      <c r="C7" s="13"/>
      <c r="D7" s="6"/>
      <c r="E7" s="6"/>
      <c r="F7" s="13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13"/>
      <c r="S7" s="6" t="s">
        <v>1143</v>
      </c>
      <c r="T7" s="20"/>
      <c r="U7" s="20"/>
      <c r="V7" s="20"/>
      <c r="W7" s="20"/>
      <c r="X7" s="20"/>
      <c r="Y7" s="13"/>
      <c r="Z7" s="17"/>
      <c r="AA7" s="13"/>
    </row>
    <row r="8" spans="1:28" s="67" customFormat="1" x14ac:dyDescent="0.25">
      <c r="A8" s="51" t="s">
        <v>1080</v>
      </c>
      <c r="B8" s="75">
        <f>MEDIAN(T391:T1500)</f>
        <v>28.7</v>
      </c>
      <c r="C8" s="13"/>
      <c r="D8" s="6"/>
      <c r="E8" s="6"/>
      <c r="F8" s="13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13"/>
      <c r="S8" s="6" t="s">
        <v>1144</v>
      </c>
      <c r="T8" s="20"/>
      <c r="U8" s="20"/>
      <c r="V8" s="20"/>
      <c r="W8" s="20"/>
      <c r="X8" s="20"/>
      <c r="Y8" s="13"/>
      <c r="Z8" s="17"/>
      <c r="AA8" s="13"/>
    </row>
    <row r="9" spans="1:28" s="67" customFormat="1" x14ac:dyDescent="0.25">
      <c r="A9" s="51"/>
      <c r="B9" s="75"/>
      <c r="C9" s="13"/>
      <c r="D9" s="6"/>
      <c r="E9" s="6"/>
      <c r="F9" s="13"/>
      <c r="G9" s="6"/>
      <c r="H9" s="6"/>
      <c r="I9" s="6" t="s">
        <v>499</v>
      </c>
      <c r="J9" s="6" t="s">
        <v>499</v>
      </c>
      <c r="K9" s="6"/>
      <c r="L9" s="6"/>
      <c r="M9" s="6" t="s">
        <v>499</v>
      </c>
      <c r="N9" s="6" t="s">
        <v>499</v>
      </c>
      <c r="O9" s="6"/>
      <c r="P9" s="6"/>
      <c r="Q9" s="6"/>
      <c r="R9" s="13"/>
      <c r="S9" s="228" t="s">
        <v>1145</v>
      </c>
      <c r="T9" s="20"/>
      <c r="U9" s="20"/>
      <c r="V9" s="213" t="s">
        <v>977</v>
      </c>
      <c r="W9" s="213" t="s">
        <v>977</v>
      </c>
      <c r="X9" s="213" t="s">
        <v>977</v>
      </c>
      <c r="Y9" s="13"/>
      <c r="Z9" s="17"/>
      <c r="AA9" s="13"/>
    </row>
    <row r="10" spans="1:28" s="67" customFormat="1" x14ac:dyDescent="0.25">
      <c r="A10" s="51"/>
      <c r="B10" s="75"/>
      <c r="C10" s="13"/>
      <c r="D10" s="6" t="s">
        <v>183</v>
      </c>
      <c r="E10" s="6" t="s">
        <v>184</v>
      </c>
      <c r="F10" s="13"/>
      <c r="G10" s="6" t="s">
        <v>40</v>
      </c>
      <c r="H10" s="6" t="s">
        <v>40</v>
      </c>
      <c r="I10" s="6" t="s">
        <v>40</v>
      </c>
      <c r="J10" s="6" t="s">
        <v>40</v>
      </c>
      <c r="K10" s="6" t="s">
        <v>30</v>
      </c>
      <c r="L10" s="6" t="s">
        <v>30</v>
      </c>
      <c r="M10" s="6" t="s">
        <v>30</v>
      </c>
      <c r="N10" s="6" t="s">
        <v>30</v>
      </c>
      <c r="O10" s="6" t="s">
        <v>187</v>
      </c>
      <c r="P10" s="6" t="s">
        <v>186</v>
      </c>
      <c r="Q10" s="6" t="s">
        <v>120</v>
      </c>
      <c r="R10" s="13"/>
      <c r="S10" s="172" t="s">
        <v>122</v>
      </c>
      <c r="T10" s="20" t="s">
        <v>540</v>
      </c>
      <c r="U10" s="20" t="s">
        <v>123</v>
      </c>
      <c r="V10" s="20" t="s">
        <v>540</v>
      </c>
      <c r="W10" s="20" t="s">
        <v>540</v>
      </c>
      <c r="X10" s="20" t="s">
        <v>540</v>
      </c>
      <c r="Y10" s="13"/>
      <c r="Z10" s="17" t="s">
        <v>147</v>
      </c>
      <c r="AA10" s="13"/>
    </row>
    <row r="11" spans="1:28" x14ac:dyDescent="0.25">
      <c r="A11" s="54" t="s">
        <v>0</v>
      </c>
      <c r="B11" s="55" t="s">
        <v>1</v>
      </c>
      <c r="C11" s="55" t="s">
        <v>169</v>
      </c>
      <c r="D11" s="55" t="s">
        <v>185</v>
      </c>
      <c r="E11" s="55" t="s">
        <v>185</v>
      </c>
      <c r="F11" s="55" t="s">
        <v>10</v>
      </c>
      <c r="G11" s="55" t="s">
        <v>2</v>
      </c>
      <c r="H11" s="55" t="s">
        <v>3</v>
      </c>
      <c r="I11" s="55" t="s">
        <v>31</v>
      </c>
      <c r="J11" s="55" t="s">
        <v>32</v>
      </c>
      <c r="K11" s="55" t="s">
        <v>2</v>
      </c>
      <c r="L11" s="55" t="s">
        <v>3</v>
      </c>
      <c r="M11" s="55" t="s">
        <v>31</v>
      </c>
      <c r="N11" s="55" t="s">
        <v>32</v>
      </c>
      <c r="O11" s="55" t="s">
        <v>2</v>
      </c>
      <c r="P11" s="55" t="s">
        <v>2</v>
      </c>
      <c r="Q11" s="56" t="s">
        <v>124</v>
      </c>
      <c r="R11" s="56" t="s">
        <v>121</v>
      </c>
      <c r="S11" s="20" t="s">
        <v>1142</v>
      </c>
      <c r="T11" s="56" t="s">
        <v>552</v>
      </c>
      <c r="U11" s="56" t="s">
        <v>173</v>
      </c>
      <c r="V11" s="20" t="s">
        <v>974</v>
      </c>
      <c r="W11" s="20" t="s">
        <v>975</v>
      </c>
      <c r="X11" s="20" t="s">
        <v>976</v>
      </c>
      <c r="Y11" s="55" t="s">
        <v>4</v>
      </c>
      <c r="Z11" s="55" t="s">
        <v>148</v>
      </c>
      <c r="AA11" s="55" t="s">
        <v>16</v>
      </c>
      <c r="AB11" s="55" t="s">
        <v>654</v>
      </c>
    </row>
    <row r="12" spans="1:28" x14ac:dyDescent="0.25">
      <c r="A12" s="21">
        <v>42797</v>
      </c>
      <c r="B12" s="22">
        <v>1500</v>
      </c>
      <c r="C12" s="21"/>
      <c r="D12" s="22"/>
      <c r="E12" s="22"/>
      <c r="F12" s="21" t="s">
        <v>19</v>
      </c>
      <c r="G12" s="23">
        <v>50</v>
      </c>
      <c r="H12" s="23">
        <f t="shared" ref="H12:H75" si="0">CONVERT(G12,"F","C")</f>
        <v>10</v>
      </c>
      <c r="I12" s="23">
        <f>AVERAGE(G12:G12)</f>
        <v>50</v>
      </c>
      <c r="J12" s="23">
        <f>CONVERT(I12,"F","C")</f>
        <v>10</v>
      </c>
      <c r="K12" s="23">
        <v>69.5</v>
      </c>
      <c r="L12" s="23">
        <f t="shared" ref="L12:L75" si="1">CONVERT(K12,"F","C")</f>
        <v>20.833333333333332</v>
      </c>
      <c r="M12" s="23">
        <f>AVERAGE(O12:P12)</f>
        <v>52.449999999999996</v>
      </c>
      <c r="N12" s="23"/>
      <c r="O12" s="23">
        <v>70.099999999999994</v>
      </c>
      <c r="P12" s="23">
        <v>34.799999999999997</v>
      </c>
      <c r="Q12" s="24"/>
      <c r="R12" s="24"/>
      <c r="S12" s="13"/>
      <c r="T12" s="13"/>
      <c r="U12" s="13"/>
      <c r="V12" s="13"/>
      <c r="W12" s="13"/>
      <c r="X12" s="13"/>
      <c r="Y12" s="25" t="s">
        <v>73</v>
      </c>
      <c r="Z12" s="26">
        <v>42.375999999999998</v>
      </c>
      <c r="AA12" s="27"/>
      <c r="AB12" s="4">
        <f t="shared" ref="AB12:AB75" si="2">IF(F12="Otter Island, south fork",49,0)</f>
        <v>49</v>
      </c>
    </row>
    <row r="13" spans="1:28" x14ac:dyDescent="0.25">
      <c r="A13" s="21">
        <v>42798</v>
      </c>
      <c r="B13" s="22">
        <v>1045</v>
      </c>
      <c r="C13" s="21"/>
      <c r="D13" s="22"/>
      <c r="E13" s="22"/>
      <c r="F13" s="21" t="s">
        <v>19</v>
      </c>
      <c r="G13" s="23">
        <v>48</v>
      </c>
      <c r="H13" s="23">
        <f t="shared" si="0"/>
        <v>8.8888888888888893</v>
      </c>
      <c r="I13" s="23">
        <f>AVERAGE(G13:G13)</f>
        <v>48</v>
      </c>
      <c r="J13" s="23">
        <f>CONVERT(I13,"F","C")</f>
        <v>8.8888888888888893</v>
      </c>
      <c r="K13" s="23">
        <v>57.6</v>
      </c>
      <c r="L13" s="23">
        <f t="shared" si="1"/>
        <v>14.222222222222223</v>
      </c>
      <c r="M13" s="23">
        <f>AVERAGE(O13:P13)</f>
        <v>53.05</v>
      </c>
      <c r="N13" s="23"/>
      <c r="O13" s="23">
        <v>68</v>
      </c>
      <c r="P13" s="23">
        <v>38.1</v>
      </c>
      <c r="Q13" s="24"/>
      <c r="R13" s="25"/>
      <c r="S13" s="13"/>
      <c r="T13" s="13"/>
      <c r="U13" s="13"/>
      <c r="V13" s="13"/>
      <c r="W13" s="13"/>
      <c r="X13" s="13"/>
      <c r="Y13" s="25" t="s">
        <v>79</v>
      </c>
      <c r="Z13" s="26"/>
      <c r="AA13" s="27"/>
      <c r="AB13" s="4">
        <f t="shared" si="2"/>
        <v>49</v>
      </c>
    </row>
    <row r="14" spans="1:28" x14ac:dyDescent="0.25">
      <c r="A14" s="21">
        <v>42799</v>
      </c>
      <c r="B14" s="22">
        <v>1120</v>
      </c>
      <c r="C14" s="21"/>
      <c r="D14" s="22"/>
      <c r="E14" s="22"/>
      <c r="F14" s="21" t="s">
        <v>19</v>
      </c>
      <c r="G14" s="23">
        <v>47.6</v>
      </c>
      <c r="H14" s="23">
        <f t="shared" si="0"/>
        <v>8.6666666666666679</v>
      </c>
      <c r="I14" s="23">
        <f>AVERAGE(G14:G14)</f>
        <v>47.6</v>
      </c>
      <c r="J14" s="23">
        <f>CONVERT(I14,"F","C")</f>
        <v>8.6666666666666679</v>
      </c>
      <c r="K14" s="23">
        <v>61.1</v>
      </c>
      <c r="L14" s="23">
        <f t="shared" si="1"/>
        <v>16.166666666666668</v>
      </c>
      <c r="M14" s="23">
        <f>AVERAGE(O14:P14)</f>
        <v>55.099999999999994</v>
      </c>
      <c r="N14" s="23"/>
      <c r="O14" s="23">
        <v>64.599999999999994</v>
      </c>
      <c r="P14" s="23">
        <v>45.6</v>
      </c>
      <c r="Q14" s="24"/>
      <c r="R14" s="25"/>
      <c r="S14" s="13"/>
      <c r="T14" s="13"/>
      <c r="U14" s="13"/>
      <c r="V14" s="13"/>
      <c r="W14" s="13"/>
      <c r="X14" s="13"/>
      <c r="Y14" s="25" t="s">
        <v>80</v>
      </c>
      <c r="Z14" s="26"/>
      <c r="AA14" s="27"/>
      <c r="AB14" s="4">
        <f t="shared" si="2"/>
        <v>49</v>
      </c>
    </row>
    <row r="15" spans="1:28" x14ac:dyDescent="0.25">
      <c r="A15" s="21">
        <v>42800</v>
      </c>
      <c r="B15" s="22">
        <v>1135</v>
      </c>
      <c r="C15" s="21"/>
      <c r="D15" s="22"/>
      <c r="E15" s="22"/>
      <c r="F15" s="21" t="s">
        <v>19</v>
      </c>
      <c r="G15" s="23">
        <v>45.9</v>
      </c>
      <c r="H15" s="23">
        <f t="shared" si="0"/>
        <v>7.7222222222222214</v>
      </c>
      <c r="I15" s="23"/>
      <c r="J15" s="23"/>
      <c r="K15" s="23">
        <v>52.2</v>
      </c>
      <c r="L15" s="23">
        <f t="shared" si="1"/>
        <v>11.222222222222223</v>
      </c>
      <c r="M15" s="23"/>
      <c r="N15" s="23"/>
      <c r="O15" s="23"/>
      <c r="P15" s="13"/>
      <c r="Q15" s="24"/>
      <c r="R15" s="25"/>
      <c r="S15" s="13"/>
      <c r="T15" s="13"/>
      <c r="U15" s="13"/>
      <c r="V15" s="13"/>
      <c r="W15" s="13"/>
      <c r="X15" s="13"/>
      <c r="Y15" s="25" t="s">
        <v>81</v>
      </c>
      <c r="Z15" s="26"/>
      <c r="AA15" s="27"/>
      <c r="AB15" s="4">
        <f t="shared" si="2"/>
        <v>49</v>
      </c>
    </row>
    <row r="16" spans="1:28" x14ac:dyDescent="0.25">
      <c r="A16" s="21">
        <v>42800</v>
      </c>
      <c r="B16" s="22">
        <v>1510</v>
      </c>
      <c r="C16" s="21"/>
      <c r="D16" s="22"/>
      <c r="E16" s="22"/>
      <c r="F16" s="21" t="s">
        <v>19</v>
      </c>
      <c r="G16" s="23">
        <v>48</v>
      </c>
      <c r="H16" s="23">
        <f t="shared" si="0"/>
        <v>8.8888888888888893</v>
      </c>
      <c r="I16" s="23">
        <f>AVERAGE(G15:G16)</f>
        <v>46.95</v>
      </c>
      <c r="J16" s="23">
        <f>CONVERT(I16,"F","C")</f>
        <v>8.3055555555555571</v>
      </c>
      <c r="K16" s="23">
        <v>60.4</v>
      </c>
      <c r="L16" s="23">
        <f t="shared" si="1"/>
        <v>15.777777777777777</v>
      </c>
      <c r="M16" s="23">
        <f>AVERAGE(O16:P16)</f>
        <v>50.8</v>
      </c>
      <c r="N16" s="23"/>
      <c r="O16" s="23">
        <v>61.8</v>
      </c>
      <c r="P16" s="23">
        <v>39.799999999999997</v>
      </c>
      <c r="Q16" s="25"/>
      <c r="R16" s="25"/>
      <c r="S16" s="13"/>
      <c r="T16" s="13"/>
      <c r="U16" s="13"/>
      <c r="V16" s="13"/>
      <c r="W16" s="13"/>
      <c r="X16" s="13"/>
      <c r="Y16" s="25" t="s">
        <v>81</v>
      </c>
      <c r="Z16" s="26">
        <v>46.981000000000002</v>
      </c>
      <c r="AA16" s="27"/>
      <c r="AB16" s="4">
        <f t="shared" si="2"/>
        <v>49</v>
      </c>
    </row>
    <row r="17" spans="1:28" x14ac:dyDescent="0.25">
      <c r="A17" s="21">
        <v>42802</v>
      </c>
      <c r="B17" s="22">
        <v>1145</v>
      </c>
      <c r="C17" s="21"/>
      <c r="D17" s="22"/>
      <c r="E17" s="22"/>
      <c r="F17" s="21" t="s">
        <v>18</v>
      </c>
      <c r="G17" s="23">
        <v>50.9</v>
      </c>
      <c r="H17" s="23">
        <f t="shared" si="0"/>
        <v>10.499999999999998</v>
      </c>
      <c r="I17" s="23">
        <f>AVERAGE(G17:G17)</f>
        <v>50.9</v>
      </c>
      <c r="J17" s="23">
        <f>CONVERT(I17,"F","C")</f>
        <v>10.499999999999998</v>
      </c>
      <c r="K17" s="23">
        <v>66.7</v>
      </c>
      <c r="L17" s="23">
        <f t="shared" si="1"/>
        <v>19.277777777777779</v>
      </c>
      <c r="M17" s="23">
        <v>58.4</v>
      </c>
      <c r="N17" s="23"/>
      <c r="O17" s="23">
        <v>76.900000000000006</v>
      </c>
      <c r="P17" s="23">
        <v>39.799999999999997</v>
      </c>
      <c r="Q17" s="24"/>
      <c r="R17" s="25"/>
      <c r="S17" s="13"/>
      <c r="T17" s="13"/>
      <c r="U17" s="13"/>
      <c r="V17" s="13"/>
      <c r="W17" s="13"/>
      <c r="X17" s="13"/>
      <c r="Y17" s="25" t="s">
        <v>72</v>
      </c>
      <c r="Z17" s="26"/>
      <c r="AA17" s="27"/>
      <c r="AB17" s="4">
        <v>49</v>
      </c>
    </row>
    <row r="18" spans="1:28" x14ac:dyDescent="0.25">
      <c r="A18" s="21">
        <v>42803</v>
      </c>
      <c r="B18" s="22">
        <v>1138</v>
      </c>
      <c r="C18" s="21"/>
      <c r="D18" s="22"/>
      <c r="E18" s="22"/>
      <c r="F18" s="21" t="s">
        <v>18</v>
      </c>
      <c r="G18" s="23">
        <v>54.4</v>
      </c>
      <c r="H18" s="23">
        <f t="shared" si="0"/>
        <v>12.444444444444443</v>
      </c>
      <c r="I18" s="23"/>
      <c r="J18" s="23"/>
      <c r="K18" s="23">
        <v>72.5</v>
      </c>
      <c r="L18" s="23">
        <f t="shared" si="1"/>
        <v>22.5</v>
      </c>
      <c r="M18" s="23"/>
      <c r="N18" s="23"/>
      <c r="O18" s="23"/>
      <c r="P18" s="13"/>
      <c r="Q18" s="25"/>
      <c r="R18" s="25"/>
      <c r="S18" s="13"/>
      <c r="T18" s="13"/>
      <c r="U18" s="13"/>
      <c r="V18" s="13"/>
      <c r="W18" s="13"/>
      <c r="X18" s="13"/>
      <c r="Y18" s="25" t="s">
        <v>72</v>
      </c>
      <c r="Z18" s="26"/>
      <c r="AA18" s="27"/>
      <c r="AB18" s="4">
        <f>IF(F16="Otter Island, south fork",49,0)</f>
        <v>49</v>
      </c>
    </row>
    <row r="19" spans="1:28" x14ac:dyDescent="0.25">
      <c r="A19" s="21">
        <v>42803</v>
      </c>
      <c r="B19" s="22">
        <v>1145</v>
      </c>
      <c r="C19" s="21"/>
      <c r="D19" s="22"/>
      <c r="E19" s="22"/>
      <c r="F19" s="21" t="s">
        <v>19</v>
      </c>
      <c r="G19" s="23">
        <v>54.3</v>
      </c>
      <c r="H19" s="23">
        <f t="shared" si="0"/>
        <v>12.388888888888888</v>
      </c>
      <c r="I19" s="23"/>
      <c r="J19" s="23"/>
      <c r="K19" s="23">
        <v>72.5</v>
      </c>
      <c r="L19" s="23">
        <f t="shared" si="1"/>
        <v>22.5</v>
      </c>
      <c r="M19" s="23"/>
      <c r="N19" s="23"/>
      <c r="O19" s="23"/>
      <c r="P19" s="23"/>
      <c r="Q19" s="25"/>
      <c r="R19" s="25"/>
      <c r="S19" s="13"/>
      <c r="T19" s="13"/>
      <c r="U19" s="13"/>
      <c r="V19" s="13"/>
      <c r="W19" s="13"/>
      <c r="X19" s="13"/>
      <c r="Y19" s="25" t="s">
        <v>72</v>
      </c>
      <c r="Z19" s="26"/>
      <c r="AA19" s="27"/>
      <c r="AB19" s="4">
        <f t="shared" si="2"/>
        <v>49</v>
      </c>
    </row>
    <row r="20" spans="1:28" x14ac:dyDescent="0.25">
      <c r="A20" s="21">
        <v>42803</v>
      </c>
      <c r="B20" s="22">
        <v>1615</v>
      </c>
      <c r="C20" s="21"/>
      <c r="D20" s="22"/>
      <c r="E20" s="22"/>
      <c r="F20" s="21" t="s">
        <v>19</v>
      </c>
      <c r="G20" s="23">
        <v>58.2</v>
      </c>
      <c r="H20" s="23">
        <f t="shared" si="0"/>
        <v>14.555555555555557</v>
      </c>
      <c r="I20" s="23"/>
      <c r="J20" s="23"/>
      <c r="K20" s="23">
        <v>80.2</v>
      </c>
      <c r="L20" s="23">
        <f t="shared" si="1"/>
        <v>26.777777777777779</v>
      </c>
      <c r="M20" s="23"/>
      <c r="N20" s="23"/>
      <c r="O20" s="23"/>
      <c r="P20" s="23"/>
      <c r="Q20" s="25"/>
      <c r="R20" s="25"/>
      <c r="S20" s="13"/>
      <c r="T20" s="13"/>
      <c r="U20" s="13"/>
      <c r="V20" s="13"/>
      <c r="W20" s="13"/>
      <c r="X20" s="13"/>
      <c r="Y20" s="25" t="s">
        <v>72</v>
      </c>
      <c r="Z20" s="26">
        <v>42.399000000000001</v>
      </c>
      <c r="AA20" s="27"/>
      <c r="AB20" s="4">
        <f t="shared" si="2"/>
        <v>49</v>
      </c>
    </row>
    <row r="21" spans="1:28" x14ac:dyDescent="0.25">
      <c r="A21" s="21">
        <v>42803</v>
      </c>
      <c r="B21" s="22">
        <v>1643</v>
      </c>
      <c r="C21" s="21"/>
      <c r="D21" s="22"/>
      <c r="E21" s="22"/>
      <c r="F21" s="21" t="s">
        <v>18</v>
      </c>
      <c r="G21" s="23">
        <v>58.5</v>
      </c>
      <c r="H21" s="23">
        <f t="shared" si="0"/>
        <v>14.722222222222221</v>
      </c>
      <c r="I21" s="23">
        <f>AVERAGE(G19,G21)</f>
        <v>56.4</v>
      </c>
      <c r="J21" s="23">
        <f>CONVERT(I21,"F","C")</f>
        <v>13.555555555555554</v>
      </c>
      <c r="K21" s="23">
        <v>80</v>
      </c>
      <c r="L21" s="23">
        <f t="shared" si="1"/>
        <v>26.666666666666664</v>
      </c>
      <c r="M21" s="23">
        <f>AVERAGE(O21:P21)</f>
        <v>63.3</v>
      </c>
      <c r="N21" s="23">
        <f>CONVERT(M21,"F","C")</f>
        <v>17.388888888888886</v>
      </c>
      <c r="O21" s="23">
        <v>82</v>
      </c>
      <c r="P21" s="23">
        <v>44.6</v>
      </c>
      <c r="Q21" s="25"/>
      <c r="R21" s="25"/>
      <c r="S21" s="13"/>
      <c r="T21" s="13"/>
      <c r="U21" s="13"/>
      <c r="V21" s="13"/>
      <c r="W21" s="13"/>
      <c r="X21" s="13"/>
      <c r="Y21" s="25" t="s">
        <v>88</v>
      </c>
      <c r="Z21" s="26"/>
      <c r="AA21" s="27"/>
      <c r="AB21" s="4">
        <v>49</v>
      </c>
    </row>
    <row r="22" spans="1:28" x14ac:dyDescent="0.25">
      <c r="A22" s="21">
        <v>42804</v>
      </c>
      <c r="B22" s="22">
        <v>1118</v>
      </c>
      <c r="C22" s="21"/>
      <c r="D22" s="22"/>
      <c r="E22" s="22"/>
      <c r="F22" s="21" t="s">
        <v>19</v>
      </c>
      <c r="G22" s="23">
        <v>56.4</v>
      </c>
      <c r="H22" s="23">
        <f t="shared" si="0"/>
        <v>13.555555555555554</v>
      </c>
      <c r="I22" s="23"/>
      <c r="J22" s="23"/>
      <c r="K22" s="23">
        <v>70.900000000000006</v>
      </c>
      <c r="L22" s="23">
        <f t="shared" si="1"/>
        <v>21.611111111111114</v>
      </c>
      <c r="M22" s="23"/>
      <c r="N22" s="23"/>
      <c r="O22" s="23"/>
      <c r="P22" s="13"/>
      <c r="Q22" s="25"/>
      <c r="R22" s="25"/>
      <c r="S22" s="13"/>
      <c r="T22" s="13"/>
      <c r="U22" s="13"/>
      <c r="V22" s="13"/>
      <c r="W22" s="13"/>
      <c r="X22" s="13"/>
      <c r="Y22" s="25" t="s">
        <v>70</v>
      </c>
      <c r="Z22" s="26"/>
      <c r="AA22" s="27"/>
      <c r="AB22" s="4">
        <f t="shared" si="2"/>
        <v>49</v>
      </c>
    </row>
    <row r="23" spans="1:28" x14ac:dyDescent="0.25">
      <c r="A23" s="21">
        <v>42805</v>
      </c>
      <c r="B23" s="22">
        <v>955</v>
      </c>
      <c r="C23" s="21"/>
      <c r="D23" s="22"/>
      <c r="E23" s="22"/>
      <c r="F23" s="21" t="s">
        <v>19</v>
      </c>
      <c r="G23" s="23">
        <v>57.5</v>
      </c>
      <c r="H23" s="23">
        <f t="shared" si="0"/>
        <v>14.166666666666666</v>
      </c>
      <c r="I23" s="23"/>
      <c r="J23" s="23"/>
      <c r="K23" s="23">
        <v>66.5</v>
      </c>
      <c r="L23" s="23">
        <f t="shared" si="1"/>
        <v>19.166666666666668</v>
      </c>
      <c r="M23" s="23"/>
      <c r="N23" s="23"/>
      <c r="O23" s="23"/>
      <c r="P23" s="13"/>
      <c r="Q23" s="25"/>
      <c r="R23" s="25"/>
      <c r="S23" s="13"/>
      <c r="T23" s="13"/>
      <c r="U23" s="13"/>
      <c r="V23" s="13"/>
      <c r="W23" s="13"/>
      <c r="X23" s="13"/>
      <c r="Y23" s="25" t="s">
        <v>96</v>
      </c>
      <c r="Z23" s="18"/>
      <c r="AA23" s="27"/>
      <c r="AB23" s="4">
        <f t="shared" si="2"/>
        <v>49</v>
      </c>
    </row>
    <row r="24" spans="1:28" x14ac:dyDescent="0.25">
      <c r="A24" s="21">
        <v>42805</v>
      </c>
      <c r="B24" s="22">
        <v>1125</v>
      </c>
      <c r="C24" s="21"/>
      <c r="D24" s="22"/>
      <c r="E24" s="22"/>
      <c r="F24" s="21" t="s">
        <v>19</v>
      </c>
      <c r="G24" s="23">
        <v>59.4</v>
      </c>
      <c r="H24" s="23">
        <f t="shared" si="0"/>
        <v>15.222222222222221</v>
      </c>
      <c r="I24" s="23"/>
      <c r="J24" s="23"/>
      <c r="K24" s="23">
        <v>71.2</v>
      </c>
      <c r="L24" s="23">
        <f t="shared" si="1"/>
        <v>21.777777777777779</v>
      </c>
      <c r="M24" s="23"/>
      <c r="N24" s="23"/>
      <c r="O24" s="23"/>
      <c r="P24" s="23"/>
      <c r="Q24" s="25"/>
      <c r="R24" s="25"/>
      <c r="S24" s="13"/>
      <c r="T24" s="13"/>
      <c r="U24" s="13"/>
      <c r="V24" s="13"/>
      <c r="W24" s="13"/>
      <c r="X24" s="13"/>
      <c r="Y24" s="25" t="s">
        <v>97</v>
      </c>
      <c r="Z24" s="18">
        <v>50.070999999999998</v>
      </c>
      <c r="AA24" s="27"/>
      <c r="AB24" s="4">
        <f t="shared" si="2"/>
        <v>49</v>
      </c>
    </row>
    <row r="25" spans="1:28" x14ac:dyDescent="0.25">
      <c r="A25" s="21">
        <v>42805</v>
      </c>
      <c r="B25" s="22">
        <v>1532</v>
      </c>
      <c r="C25" s="21"/>
      <c r="D25" s="22"/>
      <c r="E25" s="22"/>
      <c r="F25" s="21" t="s">
        <v>19</v>
      </c>
      <c r="G25" s="23">
        <v>62</v>
      </c>
      <c r="H25" s="23">
        <f t="shared" si="0"/>
        <v>16.666666666666668</v>
      </c>
      <c r="I25" s="23">
        <f>AVERAGE(G23,G25)</f>
        <v>59.75</v>
      </c>
      <c r="J25" s="23">
        <f>CONVERT(I25,"F","C")</f>
        <v>15.416666666666666</v>
      </c>
      <c r="K25" s="23">
        <v>82.3</v>
      </c>
      <c r="L25" s="23">
        <f t="shared" si="1"/>
        <v>27.944444444444443</v>
      </c>
      <c r="M25" s="23">
        <f>AVERAGE(O25:P25)</f>
        <v>65.25</v>
      </c>
      <c r="N25" s="23">
        <f>CONVERT(M25,"F","C")</f>
        <v>18.472222222222221</v>
      </c>
      <c r="O25" s="23">
        <v>83.1</v>
      </c>
      <c r="P25" s="23">
        <v>47.4</v>
      </c>
      <c r="Q25" s="25"/>
      <c r="R25" s="25"/>
      <c r="S25" s="13"/>
      <c r="T25" s="13"/>
      <c r="U25" s="13"/>
      <c r="V25" s="13"/>
      <c r="W25" s="13"/>
      <c r="X25" s="13"/>
      <c r="Y25" s="25" t="s">
        <v>98</v>
      </c>
      <c r="Z25" s="18"/>
      <c r="AA25" s="27"/>
      <c r="AB25" s="4">
        <f t="shared" si="2"/>
        <v>49</v>
      </c>
    </row>
    <row r="26" spans="1:28" x14ac:dyDescent="0.25">
      <c r="A26" s="21">
        <v>42806</v>
      </c>
      <c r="B26" s="22">
        <v>850</v>
      </c>
      <c r="C26" s="21"/>
      <c r="D26" s="22"/>
      <c r="E26" s="22"/>
      <c r="F26" s="21" t="s">
        <v>19</v>
      </c>
      <c r="G26" s="23">
        <v>56.5</v>
      </c>
      <c r="H26" s="23">
        <f t="shared" si="0"/>
        <v>13.611111111111111</v>
      </c>
      <c r="I26" s="23"/>
      <c r="J26" s="23"/>
      <c r="K26" s="23">
        <v>58.9</v>
      </c>
      <c r="L26" s="23">
        <f t="shared" si="1"/>
        <v>14.944444444444443</v>
      </c>
      <c r="M26" s="23"/>
      <c r="N26" s="23"/>
      <c r="O26" s="23"/>
      <c r="P26" s="13"/>
      <c r="Q26" s="25"/>
      <c r="R26" s="25"/>
      <c r="S26" s="13"/>
      <c r="T26" s="13"/>
      <c r="U26" s="13"/>
      <c r="V26" s="13"/>
      <c r="W26" s="13"/>
      <c r="X26" s="13"/>
      <c r="Y26" s="25" t="s">
        <v>70</v>
      </c>
      <c r="Z26" s="18"/>
      <c r="AA26" s="27"/>
      <c r="AB26" s="4">
        <f t="shared" si="2"/>
        <v>49</v>
      </c>
    </row>
    <row r="27" spans="1:28" x14ac:dyDescent="0.25">
      <c r="A27" s="21">
        <v>42806</v>
      </c>
      <c r="B27" s="22">
        <v>1427</v>
      </c>
      <c r="C27" s="21"/>
      <c r="D27" s="22"/>
      <c r="E27" s="22"/>
      <c r="F27" s="21" t="s">
        <v>19</v>
      </c>
      <c r="G27" s="23">
        <v>62.7</v>
      </c>
      <c r="H27" s="23">
        <f t="shared" si="0"/>
        <v>17.055555555555557</v>
      </c>
      <c r="I27" s="23"/>
      <c r="J27" s="23"/>
      <c r="K27" s="23">
        <v>81.099999999999994</v>
      </c>
      <c r="L27" s="23">
        <f t="shared" si="1"/>
        <v>27.277777777777775</v>
      </c>
      <c r="M27" s="23"/>
      <c r="N27" s="23"/>
      <c r="O27" s="23"/>
      <c r="P27" s="23"/>
      <c r="Q27" s="25"/>
      <c r="R27" s="25"/>
      <c r="S27" s="13"/>
      <c r="T27" s="13"/>
      <c r="U27" s="13"/>
      <c r="V27" s="13"/>
      <c r="W27" s="13"/>
      <c r="X27" s="13"/>
      <c r="Y27" s="25" t="s">
        <v>99</v>
      </c>
      <c r="Z27" s="18"/>
      <c r="AA27" s="27" t="s">
        <v>101</v>
      </c>
      <c r="AB27" s="4">
        <f t="shared" si="2"/>
        <v>49</v>
      </c>
    </row>
    <row r="28" spans="1:28" x14ac:dyDescent="0.25">
      <c r="A28" s="21">
        <v>42806</v>
      </c>
      <c r="B28" s="22">
        <v>1637</v>
      </c>
      <c r="C28" s="21"/>
      <c r="D28" s="22"/>
      <c r="E28" s="22"/>
      <c r="F28" s="21" t="s">
        <v>19</v>
      </c>
      <c r="G28" s="23">
        <v>63.2</v>
      </c>
      <c r="H28" s="23">
        <f t="shared" si="0"/>
        <v>17.333333333333336</v>
      </c>
      <c r="I28" s="23">
        <f>AVERAGE(G28,G26)</f>
        <v>59.85</v>
      </c>
      <c r="J28" s="23">
        <f>CONVERT(I28,"F","C")</f>
        <v>15.472222222222223</v>
      </c>
      <c r="K28" s="23">
        <v>83.9</v>
      </c>
      <c r="L28" s="23">
        <f t="shared" si="1"/>
        <v>28.833333333333336</v>
      </c>
      <c r="M28" s="23">
        <f>AVERAGE(O28:P28)</f>
        <v>65.650000000000006</v>
      </c>
      <c r="N28" s="23">
        <f>CONVERT(M28,"F","C")</f>
        <v>18.694444444444446</v>
      </c>
      <c r="O28" s="23">
        <v>84.8</v>
      </c>
      <c r="P28" s="23">
        <v>46.5</v>
      </c>
      <c r="Q28" s="25"/>
      <c r="R28" s="25"/>
      <c r="S28" s="13"/>
      <c r="T28" s="13"/>
      <c r="U28" s="13"/>
      <c r="V28" s="13"/>
      <c r="W28" s="13"/>
      <c r="X28" s="13"/>
      <c r="Y28" s="25" t="s">
        <v>100</v>
      </c>
      <c r="Z28" s="18"/>
      <c r="AA28" s="27"/>
      <c r="AB28" s="4">
        <f t="shared" si="2"/>
        <v>49</v>
      </c>
    </row>
    <row r="29" spans="1:28" x14ac:dyDescent="0.25">
      <c r="A29" s="21">
        <v>42807</v>
      </c>
      <c r="B29" s="22">
        <v>835</v>
      </c>
      <c r="C29" s="21"/>
      <c r="D29" s="22"/>
      <c r="E29" s="22"/>
      <c r="F29" s="21" t="s">
        <v>19</v>
      </c>
      <c r="G29" s="23">
        <v>56.3</v>
      </c>
      <c r="H29" s="23">
        <f t="shared" si="0"/>
        <v>13.499999999999998</v>
      </c>
      <c r="I29" s="23"/>
      <c r="J29" s="23"/>
      <c r="K29" s="23">
        <v>55.3</v>
      </c>
      <c r="L29" s="23">
        <f t="shared" si="1"/>
        <v>12.944444444444443</v>
      </c>
      <c r="M29" s="23"/>
      <c r="N29" s="23"/>
      <c r="O29" s="23"/>
      <c r="P29" s="13"/>
      <c r="Q29" s="25"/>
      <c r="R29" s="25"/>
      <c r="S29" s="13"/>
      <c r="T29" s="13"/>
      <c r="U29" s="13"/>
      <c r="V29" s="13"/>
      <c r="W29" s="13"/>
      <c r="X29" s="13"/>
      <c r="Y29" s="25" t="s">
        <v>100</v>
      </c>
      <c r="Z29" s="18">
        <v>46.308999999999997</v>
      </c>
      <c r="AA29" s="27"/>
      <c r="AB29" s="4">
        <f t="shared" si="2"/>
        <v>49</v>
      </c>
    </row>
    <row r="30" spans="1:28" x14ac:dyDescent="0.25">
      <c r="A30" s="21">
        <v>42807</v>
      </c>
      <c r="B30" s="22">
        <v>1255</v>
      </c>
      <c r="C30" s="21"/>
      <c r="D30" s="22"/>
      <c r="E30" s="22"/>
      <c r="F30" s="21" t="s">
        <v>19</v>
      </c>
      <c r="G30" s="23">
        <v>64</v>
      </c>
      <c r="H30" s="23">
        <f t="shared" si="0"/>
        <v>17.777777777777779</v>
      </c>
      <c r="I30" s="23"/>
      <c r="J30" s="23"/>
      <c r="K30" s="23">
        <v>80</v>
      </c>
      <c r="L30" s="23">
        <f t="shared" si="1"/>
        <v>26.666666666666664</v>
      </c>
      <c r="M30" s="23"/>
      <c r="N30" s="23"/>
      <c r="O30" s="23"/>
      <c r="P30" s="23"/>
      <c r="Q30" s="25"/>
      <c r="R30" s="25"/>
      <c r="S30" s="13"/>
      <c r="T30" s="13"/>
      <c r="U30" s="13"/>
      <c r="V30" s="13"/>
      <c r="W30" s="13"/>
      <c r="X30" s="13"/>
      <c r="Y30" s="25" t="s">
        <v>102</v>
      </c>
      <c r="Z30" s="18"/>
      <c r="AA30" s="27"/>
      <c r="AB30" s="4">
        <f t="shared" si="2"/>
        <v>49</v>
      </c>
    </row>
    <row r="31" spans="1:28" x14ac:dyDescent="0.25">
      <c r="A31" s="21">
        <v>42807</v>
      </c>
      <c r="B31" s="22">
        <v>1626</v>
      </c>
      <c r="C31" s="21"/>
      <c r="D31" s="22"/>
      <c r="E31" s="22"/>
      <c r="F31" s="21" t="s">
        <v>19</v>
      </c>
      <c r="G31" s="23">
        <v>64.7</v>
      </c>
      <c r="H31" s="23">
        <f t="shared" si="0"/>
        <v>18.166666666666668</v>
      </c>
      <c r="I31" s="23">
        <f>AVERAGE(G29,G31)</f>
        <v>60.5</v>
      </c>
      <c r="J31" s="23">
        <f>CONVERT(I31,"F","C")</f>
        <v>15.833333333333332</v>
      </c>
      <c r="K31" s="23">
        <v>85.4</v>
      </c>
      <c r="L31" s="23">
        <f t="shared" si="1"/>
        <v>29.666666666666668</v>
      </c>
      <c r="M31" s="23">
        <f>AVERAGE(O31:P31)</f>
        <v>65.849999999999994</v>
      </c>
      <c r="N31" s="23">
        <f>CONVERT(M31,"F","C")</f>
        <v>18.805555555555554</v>
      </c>
      <c r="O31" s="23">
        <v>85.8</v>
      </c>
      <c r="P31" s="23">
        <v>45.9</v>
      </c>
      <c r="Q31" s="25"/>
      <c r="R31" s="25"/>
      <c r="S31" s="13"/>
      <c r="T31" s="13"/>
      <c r="U31" s="13"/>
      <c r="V31" s="13"/>
      <c r="W31" s="13"/>
      <c r="X31" s="13"/>
      <c r="Y31" s="25" t="s">
        <v>103</v>
      </c>
      <c r="Z31" s="18"/>
      <c r="AA31" s="27"/>
      <c r="AB31" s="4">
        <f t="shared" si="2"/>
        <v>49</v>
      </c>
    </row>
    <row r="32" spans="1:28" x14ac:dyDescent="0.25">
      <c r="A32" s="21">
        <v>42808</v>
      </c>
      <c r="B32" s="22">
        <v>848</v>
      </c>
      <c r="C32" s="21"/>
      <c r="D32" s="22"/>
      <c r="E32" s="22"/>
      <c r="F32" s="21" t="s">
        <v>19</v>
      </c>
      <c r="G32" s="23">
        <v>57.1</v>
      </c>
      <c r="H32" s="23">
        <f t="shared" si="0"/>
        <v>13.944444444444445</v>
      </c>
      <c r="I32" s="23"/>
      <c r="J32" s="23"/>
      <c r="K32" s="23">
        <v>57</v>
      </c>
      <c r="L32" s="23">
        <f t="shared" si="1"/>
        <v>13.888888888888889</v>
      </c>
      <c r="M32" s="23"/>
      <c r="N32" s="23"/>
      <c r="O32" s="23"/>
      <c r="P32" s="13"/>
      <c r="Q32" s="25"/>
      <c r="R32" s="25"/>
      <c r="S32" s="13"/>
      <c r="T32" s="13"/>
      <c r="U32" s="13"/>
      <c r="V32" s="13"/>
      <c r="W32" s="13"/>
      <c r="X32" s="13"/>
      <c r="Y32" s="25" t="s">
        <v>103</v>
      </c>
      <c r="Z32" s="18">
        <v>50.536000000000001</v>
      </c>
      <c r="AA32" s="27"/>
      <c r="AB32" s="4">
        <f t="shared" si="2"/>
        <v>49</v>
      </c>
    </row>
    <row r="33" spans="1:28" x14ac:dyDescent="0.25">
      <c r="A33" s="21">
        <v>42808</v>
      </c>
      <c r="B33" s="22">
        <v>1150</v>
      </c>
      <c r="C33" s="21"/>
      <c r="D33" s="22"/>
      <c r="E33" s="22"/>
      <c r="F33" s="21" t="s">
        <v>19</v>
      </c>
      <c r="G33" s="23">
        <v>60.9</v>
      </c>
      <c r="H33" s="23">
        <f t="shared" si="0"/>
        <v>16.055555555555554</v>
      </c>
      <c r="I33" s="23"/>
      <c r="J33" s="23"/>
      <c r="K33" s="23">
        <v>76.900000000000006</v>
      </c>
      <c r="L33" s="23">
        <f t="shared" si="1"/>
        <v>24.944444444444446</v>
      </c>
      <c r="M33" s="23"/>
      <c r="N33" s="23"/>
      <c r="O33" s="23"/>
      <c r="P33" s="23"/>
      <c r="Q33" s="25"/>
      <c r="R33" s="25"/>
      <c r="S33" s="13"/>
      <c r="T33" s="13"/>
      <c r="U33" s="13"/>
      <c r="V33" s="13"/>
      <c r="W33" s="13"/>
      <c r="X33" s="13"/>
      <c r="Y33" s="25" t="s">
        <v>104</v>
      </c>
      <c r="Z33" s="18"/>
      <c r="AA33" s="27"/>
      <c r="AB33" s="4">
        <f t="shared" si="2"/>
        <v>49</v>
      </c>
    </row>
    <row r="34" spans="1:28" x14ac:dyDescent="0.25">
      <c r="A34" s="21">
        <v>42809</v>
      </c>
      <c r="B34" s="22">
        <v>943</v>
      </c>
      <c r="C34" s="21"/>
      <c r="D34" s="22"/>
      <c r="E34" s="22"/>
      <c r="F34" s="21" t="s">
        <v>19</v>
      </c>
      <c r="G34" s="23">
        <v>60.2</v>
      </c>
      <c r="H34" s="23">
        <f t="shared" si="0"/>
        <v>15.666666666666668</v>
      </c>
      <c r="I34" s="23"/>
      <c r="J34" s="23"/>
      <c r="K34" s="23">
        <v>62.7</v>
      </c>
      <c r="L34" s="23">
        <f t="shared" si="1"/>
        <v>17.055555555555557</v>
      </c>
      <c r="M34" s="23"/>
      <c r="N34" s="23"/>
      <c r="O34" s="23"/>
      <c r="P34" s="13"/>
      <c r="Q34" s="25"/>
      <c r="R34" s="25"/>
      <c r="S34" s="13"/>
      <c r="T34" s="13"/>
      <c r="U34" s="13"/>
      <c r="V34" s="13"/>
      <c r="W34" s="13"/>
      <c r="X34" s="13"/>
      <c r="Y34" s="25" t="s">
        <v>106</v>
      </c>
      <c r="Z34" s="18">
        <v>49.658999999999999</v>
      </c>
      <c r="AA34" s="27"/>
      <c r="AB34" s="4">
        <f t="shared" si="2"/>
        <v>49</v>
      </c>
    </row>
    <row r="35" spans="1:28" x14ac:dyDescent="0.25">
      <c r="A35" s="21">
        <v>42809</v>
      </c>
      <c r="B35" s="22">
        <v>1305</v>
      </c>
      <c r="C35" s="21"/>
      <c r="D35" s="22"/>
      <c r="E35" s="22"/>
      <c r="F35" s="21" t="s">
        <v>19</v>
      </c>
      <c r="G35" s="23">
        <v>64.2</v>
      </c>
      <c r="H35" s="23">
        <f t="shared" si="0"/>
        <v>17.888888888888889</v>
      </c>
      <c r="I35" s="23"/>
      <c r="J35" s="23"/>
      <c r="K35" s="23">
        <v>79.599999999999994</v>
      </c>
      <c r="L35" s="23">
        <f t="shared" si="1"/>
        <v>26.444444444444439</v>
      </c>
      <c r="M35" s="23"/>
      <c r="N35" s="23"/>
      <c r="O35" s="23"/>
      <c r="P35" s="23"/>
      <c r="Q35" s="25"/>
      <c r="R35" s="25"/>
      <c r="S35" s="13"/>
      <c r="T35" s="13"/>
      <c r="U35" s="13"/>
      <c r="V35" s="13"/>
      <c r="W35" s="13"/>
      <c r="X35" s="13"/>
      <c r="Y35" s="25" t="s">
        <v>107</v>
      </c>
      <c r="Z35" s="18"/>
      <c r="AA35" s="27"/>
      <c r="AB35" s="4">
        <f t="shared" si="2"/>
        <v>49</v>
      </c>
    </row>
    <row r="36" spans="1:28" x14ac:dyDescent="0.25">
      <c r="A36" s="21">
        <v>42809</v>
      </c>
      <c r="B36" s="22">
        <v>1630</v>
      </c>
      <c r="C36" s="21"/>
      <c r="D36" s="22"/>
      <c r="E36" s="22"/>
      <c r="F36" s="21" t="s">
        <v>19</v>
      </c>
      <c r="G36" s="23">
        <v>63.7</v>
      </c>
      <c r="H36" s="23">
        <f t="shared" si="0"/>
        <v>17.611111111111111</v>
      </c>
      <c r="I36" s="23">
        <f>AVERAGE(G34,G35)</f>
        <v>62.2</v>
      </c>
      <c r="J36" s="23">
        <f>CONVERT(I36,"F","C")</f>
        <v>16.777777777777779</v>
      </c>
      <c r="K36" s="23">
        <v>79.3</v>
      </c>
      <c r="L36" s="23">
        <f t="shared" si="1"/>
        <v>26.277777777777775</v>
      </c>
      <c r="M36" s="23">
        <f>AVERAGE(O36:P36)</f>
        <v>65.650000000000006</v>
      </c>
      <c r="N36" s="23">
        <f>CONVERT(M36,"F","C")</f>
        <v>18.694444444444446</v>
      </c>
      <c r="O36" s="23">
        <v>82.9</v>
      </c>
      <c r="P36" s="23">
        <v>48.4</v>
      </c>
      <c r="Q36" s="25"/>
      <c r="R36" s="25"/>
      <c r="S36" s="13"/>
      <c r="T36" s="13"/>
      <c r="U36" s="13"/>
      <c r="V36" s="13"/>
      <c r="W36" s="13"/>
      <c r="X36" s="13"/>
      <c r="Y36" s="25" t="s">
        <v>89</v>
      </c>
      <c r="Z36" s="18"/>
      <c r="AA36" s="27"/>
      <c r="AB36" s="4">
        <f t="shared" si="2"/>
        <v>49</v>
      </c>
    </row>
    <row r="37" spans="1:28" x14ac:dyDescent="0.25">
      <c r="A37" s="21">
        <v>42810</v>
      </c>
      <c r="B37" s="22">
        <v>802</v>
      </c>
      <c r="C37" s="21"/>
      <c r="D37" s="22"/>
      <c r="E37" s="22"/>
      <c r="F37" s="21" t="s">
        <v>19</v>
      </c>
      <c r="G37" s="23">
        <v>57.3</v>
      </c>
      <c r="H37" s="23">
        <f t="shared" si="0"/>
        <v>14.055555555555554</v>
      </c>
      <c r="I37" s="23"/>
      <c r="J37" s="23"/>
      <c r="K37" s="23">
        <v>51.2</v>
      </c>
      <c r="L37" s="23">
        <f t="shared" si="1"/>
        <v>10.666666666666668</v>
      </c>
      <c r="M37" s="23"/>
      <c r="N37" s="23"/>
      <c r="O37" s="23"/>
      <c r="P37" s="13"/>
      <c r="Q37" s="25"/>
      <c r="R37" s="25"/>
      <c r="S37" s="13"/>
      <c r="T37" s="13"/>
      <c r="U37" s="13"/>
      <c r="V37" s="13"/>
      <c r="W37" s="13"/>
      <c r="X37" s="13"/>
      <c r="Y37" s="25" t="s">
        <v>89</v>
      </c>
      <c r="Z37" s="18">
        <v>51.12</v>
      </c>
      <c r="AA37" s="27"/>
      <c r="AB37" s="4">
        <f t="shared" si="2"/>
        <v>49</v>
      </c>
    </row>
    <row r="38" spans="1:28" x14ac:dyDescent="0.25">
      <c r="A38" s="21">
        <v>42810</v>
      </c>
      <c r="B38" s="22">
        <v>1246</v>
      </c>
      <c r="C38" s="21"/>
      <c r="D38" s="22"/>
      <c r="E38" s="22"/>
      <c r="F38" s="21" t="s">
        <v>19</v>
      </c>
      <c r="G38" s="23">
        <v>64.400000000000006</v>
      </c>
      <c r="H38" s="23">
        <f t="shared" si="0"/>
        <v>18.000000000000004</v>
      </c>
      <c r="I38" s="23"/>
      <c r="J38" s="23"/>
      <c r="K38" s="23">
        <v>77.3</v>
      </c>
      <c r="L38" s="23">
        <f t="shared" si="1"/>
        <v>25.166666666666664</v>
      </c>
      <c r="M38" s="23"/>
      <c r="N38" s="23"/>
      <c r="O38" s="23"/>
      <c r="P38" s="23"/>
      <c r="Q38" s="25"/>
      <c r="R38" s="25"/>
      <c r="S38" s="13"/>
      <c r="T38" s="13"/>
      <c r="U38" s="13"/>
      <c r="V38" s="13"/>
      <c r="W38" s="13"/>
      <c r="X38" s="13"/>
      <c r="Y38" s="25" t="s">
        <v>108</v>
      </c>
      <c r="Z38" s="18"/>
      <c r="AA38" s="27"/>
      <c r="AB38" s="4">
        <f t="shared" si="2"/>
        <v>49</v>
      </c>
    </row>
    <row r="39" spans="1:28" x14ac:dyDescent="0.25">
      <c r="A39" s="21">
        <v>42810</v>
      </c>
      <c r="B39" s="22">
        <v>1815</v>
      </c>
      <c r="C39" s="21"/>
      <c r="D39" s="22"/>
      <c r="E39" s="22"/>
      <c r="F39" s="21" t="s">
        <v>19</v>
      </c>
      <c r="G39" s="23">
        <v>62.5</v>
      </c>
      <c r="H39" s="23">
        <f t="shared" si="0"/>
        <v>16.944444444444443</v>
      </c>
      <c r="I39" s="23">
        <f>AVERAGE(G37:G38)</f>
        <v>60.85</v>
      </c>
      <c r="J39" s="23">
        <f>CONVERT(I39,"F","C")</f>
        <v>16.027777777777779</v>
      </c>
      <c r="K39" s="23">
        <v>78</v>
      </c>
      <c r="L39" s="23">
        <f t="shared" si="1"/>
        <v>25.555555555555554</v>
      </c>
      <c r="M39" s="23">
        <f>AVERAGE(O39:P39)</f>
        <v>64.95</v>
      </c>
      <c r="N39" s="23">
        <f>CONVERT(M39,"F","C")</f>
        <v>18.305555555555557</v>
      </c>
      <c r="O39" s="23">
        <v>82.8</v>
      </c>
      <c r="P39" s="23">
        <v>47.1</v>
      </c>
      <c r="Q39" s="25"/>
      <c r="R39" s="25"/>
      <c r="S39" s="13"/>
      <c r="T39" s="13"/>
      <c r="U39" s="13"/>
      <c r="V39" s="13"/>
      <c r="W39" s="13"/>
      <c r="X39" s="13"/>
      <c r="Y39" s="25" t="s">
        <v>89</v>
      </c>
      <c r="Z39" s="18"/>
      <c r="AA39" s="27"/>
      <c r="AB39" s="4">
        <f t="shared" si="2"/>
        <v>49</v>
      </c>
    </row>
    <row r="40" spans="1:28" x14ac:dyDescent="0.25">
      <c r="A40" s="21">
        <v>42811</v>
      </c>
      <c r="B40" s="22">
        <v>700</v>
      </c>
      <c r="C40" s="21"/>
      <c r="D40" s="22"/>
      <c r="E40" s="22"/>
      <c r="F40" s="21" t="s">
        <v>19</v>
      </c>
      <c r="G40" s="23">
        <v>57.4</v>
      </c>
      <c r="H40" s="23">
        <f t="shared" si="0"/>
        <v>14.111111111111111</v>
      </c>
      <c r="I40" s="23"/>
      <c r="J40" s="23"/>
      <c r="K40" s="23">
        <v>49</v>
      </c>
      <c r="L40" s="23">
        <f t="shared" si="1"/>
        <v>9.4444444444444446</v>
      </c>
      <c r="M40" s="23"/>
      <c r="N40" s="23"/>
      <c r="O40" s="23"/>
      <c r="P40" s="13"/>
      <c r="Q40" s="25"/>
      <c r="R40" s="25"/>
      <c r="S40" s="13"/>
      <c r="T40" s="13"/>
      <c r="U40" s="13"/>
      <c r="V40" s="13"/>
      <c r="W40" s="13"/>
      <c r="X40" s="13"/>
      <c r="Y40" s="25" t="s">
        <v>109</v>
      </c>
      <c r="Z40" s="18">
        <v>50.814</v>
      </c>
      <c r="AA40" s="27"/>
      <c r="AB40" s="4">
        <f t="shared" si="2"/>
        <v>49</v>
      </c>
    </row>
    <row r="41" spans="1:28" x14ac:dyDescent="0.25">
      <c r="A41" s="21">
        <v>42811</v>
      </c>
      <c r="B41" s="22">
        <v>1445</v>
      </c>
      <c r="C41" s="21"/>
      <c r="D41" s="22"/>
      <c r="E41" s="22"/>
      <c r="F41" s="21" t="s">
        <v>19</v>
      </c>
      <c r="G41" s="23">
        <v>63.9</v>
      </c>
      <c r="H41" s="23">
        <f t="shared" si="0"/>
        <v>17.722222222222221</v>
      </c>
      <c r="I41" s="23">
        <f>AVERAGE(G40,G41)</f>
        <v>60.65</v>
      </c>
      <c r="J41" s="23">
        <f>CONVERT(I41,"F","C")</f>
        <v>15.916666666666666</v>
      </c>
      <c r="K41" s="23">
        <v>79.8</v>
      </c>
      <c r="L41" s="23">
        <f t="shared" si="1"/>
        <v>26.555555555555554</v>
      </c>
      <c r="M41" s="23">
        <f>AVERAGE(O41:P41)</f>
        <v>65.2</v>
      </c>
      <c r="N41" s="23">
        <f>CONVERT(M41,"F","C")</f>
        <v>18.444444444444446</v>
      </c>
      <c r="O41" s="23">
        <v>81.8</v>
      </c>
      <c r="P41" s="23">
        <v>48.6</v>
      </c>
      <c r="Q41" s="25"/>
      <c r="R41" s="25"/>
      <c r="S41" s="13"/>
      <c r="T41" s="13"/>
      <c r="U41" s="13"/>
      <c r="V41" s="13"/>
      <c r="W41" s="13"/>
      <c r="X41" s="13"/>
      <c r="Y41" s="25" t="s">
        <v>112</v>
      </c>
      <c r="Z41" s="18"/>
      <c r="AA41" s="27"/>
      <c r="AB41" s="4">
        <f t="shared" si="2"/>
        <v>49</v>
      </c>
    </row>
    <row r="42" spans="1:28" x14ac:dyDescent="0.25">
      <c r="A42" s="21">
        <v>42812</v>
      </c>
      <c r="B42" s="22">
        <v>720</v>
      </c>
      <c r="C42" s="21"/>
      <c r="D42" s="22"/>
      <c r="E42" s="22"/>
      <c r="F42" s="21" t="s">
        <v>19</v>
      </c>
      <c r="G42" s="23">
        <v>56.5</v>
      </c>
      <c r="H42" s="23">
        <f t="shared" si="0"/>
        <v>13.611111111111111</v>
      </c>
      <c r="I42" s="23"/>
      <c r="J42" s="23"/>
      <c r="K42" s="23">
        <v>49.3</v>
      </c>
      <c r="L42" s="23">
        <f t="shared" si="1"/>
        <v>9.6111111111111089</v>
      </c>
      <c r="M42" s="23"/>
      <c r="N42" s="23"/>
      <c r="O42" s="23"/>
      <c r="P42" s="13"/>
      <c r="Q42" s="25"/>
      <c r="R42" s="25"/>
      <c r="S42" s="13"/>
      <c r="T42" s="13"/>
      <c r="U42" s="13"/>
      <c r="V42" s="13"/>
      <c r="W42" s="13"/>
      <c r="X42" s="13"/>
      <c r="Y42" s="25" t="s">
        <v>113</v>
      </c>
      <c r="Z42" s="18"/>
      <c r="AA42" s="27"/>
      <c r="AB42" s="4">
        <f t="shared" si="2"/>
        <v>49</v>
      </c>
    </row>
    <row r="43" spans="1:28" x14ac:dyDescent="0.25">
      <c r="A43" s="21">
        <v>42812</v>
      </c>
      <c r="B43" s="22">
        <v>1528</v>
      </c>
      <c r="C43" s="21"/>
      <c r="D43" s="22"/>
      <c r="E43" s="22"/>
      <c r="F43" s="21" t="s">
        <v>19</v>
      </c>
      <c r="G43" s="23">
        <v>65.599999999999994</v>
      </c>
      <c r="H43" s="23">
        <f t="shared" si="0"/>
        <v>18.666666666666664</v>
      </c>
      <c r="I43" s="23">
        <f>AVERAGE(G42:G43)</f>
        <v>61.05</v>
      </c>
      <c r="J43" s="23">
        <f>CONVERT(I43,"F","C")</f>
        <v>16.138888888888886</v>
      </c>
      <c r="K43" s="23">
        <v>82.9</v>
      </c>
      <c r="L43" s="23">
        <f t="shared" si="1"/>
        <v>28.277777777777779</v>
      </c>
      <c r="M43" s="23">
        <f>AVERAGE(O43:P43)</f>
        <v>66.400000000000006</v>
      </c>
      <c r="N43" s="23">
        <f>CONVERT(M43,"F","C")</f>
        <v>19.111111111111114</v>
      </c>
      <c r="O43" s="23">
        <v>84.2</v>
      </c>
      <c r="P43" s="23">
        <v>48.6</v>
      </c>
      <c r="Q43" s="25"/>
      <c r="R43" s="25"/>
      <c r="S43" s="13"/>
      <c r="T43" s="13"/>
      <c r="U43" s="13"/>
      <c r="V43" s="13"/>
      <c r="W43" s="13"/>
      <c r="X43" s="13"/>
      <c r="Y43" s="25" t="s">
        <v>114</v>
      </c>
      <c r="Z43" s="18">
        <v>49.417000000000002</v>
      </c>
      <c r="AA43" s="27"/>
      <c r="AB43" s="4">
        <f t="shared" si="2"/>
        <v>49</v>
      </c>
    </row>
    <row r="44" spans="1:28" x14ac:dyDescent="0.25">
      <c r="A44" s="21">
        <v>42813</v>
      </c>
      <c r="B44" s="22">
        <v>730</v>
      </c>
      <c r="C44" s="21"/>
      <c r="D44" s="22"/>
      <c r="E44" s="22"/>
      <c r="F44" s="21" t="s">
        <v>19</v>
      </c>
      <c r="G44" s="23">
        <v>57.6</v>
      </c>
      <c r="H44" s="23">
        <f t="shared" si="0"/>
        <v>14.222222222222223</v>
      </c>
      <c r="I44" s="23"/>
      <c r="J44" s="23"/>
      <c r="K44" s="23">
        <v>49.8</v>
      </c>
      <c r="L44" s="23">
        <f t="shared" si="1"/>
        <v>9.8888888888888875</v>
      </c>
      <c r="M44" s="23"/>
      <c r="N44" s="23"/>
      <c r="O44" s="23"/>
      <c r="P44" s="13"/>
      <c r="Q44" s="25"/>
      <c r="R44" s="25"/>
      <c r="S44" s="13"/>
      <c r="T44" s="13"/>
      <c r="U44" s="13"/>
      <c r="V44" s="13"/>
      <c r="W44" s="13"/>
      <c r="X44" s="13"/>
      <c r="Y44" s="25" t="s">
        <v>115</v>
      </c>
      <c r="Z44" s="18"/>
      <c r="AA44" s="27"/>
      <c r="AB44" s="4">
        <f t="shared" si="2"/>
        <v>49</v>
      </c>
    </row>
    <row r="45" spans="1:28" x14ac:dyDescent="0.25">
      <c r="A45" s="21">
        <v>42813</v>
      </c>
      <c r="B45" s="22">
        <v>1233</v>
      </c>
      <c r="C45" s="21"/>
      <c r="D45" s="22"/>
      <c r="E45" s="22"/>
      <c r="F45" s="21" t="s">
        <v>19</v>
      </c>
      <c r="G45" s="23">
        <v>65.2</v>
      </c>
      <c r="H45" s="23">
        <f t="shared" si="0"/>
        <v>18.444444444444446</v>
      </c>
      <c r="I45" s="23"/>
      <c r="J45" s="23"/>
      <c r="K45" s="23">
        <v>80</v>
      </c>
      <c r="L45" s="23">
        <f t="shared" si="1"/>
        <v>26.666666666666664</v>
      </c>
      <c r="M45" s="23"/>
      <c r="N45" s="23"/>
      <c r="O45" s="23"/>
      <c r="P45" s="23"/>
      <c r="Q45" s="25"/>
      <c r="R45" s="25"/>
      <c r="S45" s="13"/>
      <c r="T45" s="13"/>
      <c r="U45" s="13"/>
      <c r="V45" s="13"/>
      <c r="W45" s="13"/>
      <c r="X45" s="13"/>
      <c r="Y45" s="25" t="s">
        <v>116</v>
      </c>
      <c r="Z45" s="18"/>
      <c r="AA45" s="27"/>
      <c r="AB45" s="4">
        <f t="shared" si="2"/>
        <v>49</v>
      </c>
    </row>
    <row r="46" spans="1:28" x14ac:dyDescent="0.25">
      <c r="A46" s="21">
        <v>42813</v>
      </c>
      <c r="B46" s="22">
        <v>1720</v>
      </c>
      <c r="C46" s="21"/>
      <c r="D46" s="22"/>
      <c r="E46" s="22"/>
      <c r="F46" s="21" t="s">
        <v>19</v>
      </c>
      <c r="G46" s="23">
        <v>64.8</v>
      </c>
      <c r="H46" s="23">
        <f t="shared" si="0"/>
        <v>18.222222222222221</v>
      </c>
      <c r="I46" s="23">
        <f>AVERAGE(G44,G45)</f>
        <v>61.400000000000006</v>
      </c>
      <c r="J46" s="23">
        <f>CONVERT(I46,"F","C")</f>
        <v>16.333333333333336</v>
      </c>
      <c r="K46" s="23">
        <v>81.400000000000006</v>
      </c>
      <c r="L46" s="23">
        <f t="shared" si="1"/>
        <v>27.444444444444446</v>
      </c>
      <c r="M46" s="23">
        <f>AVERAGE(O46:P46)</f>
        <v>66.099999999999994</v>
      </c>
      <c r="N46" s="23">
        <f>CONVERT(M46,"F","C")</f>
        <v>18.944444444444439</v>
      </c>
      <c r="O46" s="23">
        <v>84.3</v>
      </c>
      <c r="P46" s="23">
        <v>47.9</v>
      </c>
      <c r="Q46" s="25"/>
      <c r="R46" s="25"/>
      <c r="S46" s="13"/>
      <c r="T46" s="13"/>
      <c r="U46" s="13"/>
      <c r="V46" s="13"/>
      <c r="W46" s="13"/>
      <c r="X46" s="13"/>
      <c r="Y46" s="25" t="s">
        <v>117</v>
      </c>
      <c r="Z46" s="18">
        <v>45.869</v>
      </c>
      <c r="AA46" s="27"/>
      <c r="AB46" s="4">
        <f t="shared" si="2"/>
        <v>49</v>
      </c>
    </row>
    <row r="47" spans="1:28" x14ac:dyDescent="0.25">
      <c r="A47" s="21">
        <v>42814</v>
      </c>
      <c r="B47" s="22">
        <v>740</v>
      </c>
      <c r="C47" s="21"/>
      <c r="D47" s="22"/>
      <c r="E47" s="22"/>
      <c r="F47" s="21" t="s">
        <v>19</v>
      </c>
      <c r="G47" s="23">
        <v>58.7</v>
      </c>
      <c r="H47" s="23">
        <f t="shared" si="0"/>
        <v>14.833333333333334</v>
      </c>
      <c r="I47" s="23"/>
      <c r="J47" s="23"/>
      <c r="K47" s="23">
        <v>52</v>
      </c>
      <c r="L47" s="23">
        <f t="shared" si="1"/>
        <v>11.111111111111111</v>
      </c>
      <c r="M47" s="23"/>
      <c r="N47" s="23"/>
      <c r="O47" s="23"/>
      <c r="P47" s="13"/>
      <c r="Q47" s="25"/>
      <c r="R47" s="25"/>
      <c r="S47" s="13"/>
      <c r="T47" s="13"/>
      <c r="U47" s="13"/>
      <c r="V47" s="13"/>
      <c r="W47" s="13"/>
      <c r="X47" s="13"/>
      <c r="Y47" s="25" t="s">
        <v>118</v>
      </c>
      <c r="Z47" s="18"/>
      <c r="AA47" s="27"/>
      <c r="AB47" s="4">
        <f t="shared" si="2"/>
        <v>49</v>
      </c>
    </row>
    <row r="48" spans="1:28" x14ac:dyDescent="0.25">
      <c r="A48" s="21">
        <v>42814</v>
      </c>
      <c r="B48" s="22">
        <v>1253</v>
      </c>
      <c r="C48" s="21"/>
      <c r="D48" s="22"/>
      <c r="E48" s="22"/>
      <c r="F48" s="21" t="s">
        <v>19</v>
      </c>
      <c r="G48" s="23">
        <v>68.5</v>
      </c>
      <c r="H48" s="23">
        <f t="shared" si="0"/>
        <v>20.277777777777779</v>
      </c>
      <c r="I48" s="23"/>
      <c r="J48" s="23"/>
      <c r="K48" s="23">
        <v>82.5</v>
      </c>
      <c r="L48" s="23">
        <f t="shared" si="1"/>
        <v>28.055555555555554</v>
      </c>
      <c r="M48" s="23"/>
      <c r="N48" s="23"/>
      <c r="O48" s="23"/>
      <c r="P48" s="23"/>
      <c r="Q48" s="25"/>
      <c r="R48" s="25"/>
      <c r="S48" s="13"/>
      <c r="T48" s="13"/>
      <c r="U48" s="13"/>
      <c r="V48" s="13"/>
      <c r="W48" s="13"/>
      <c r="X48" s="13"/>
      <c r="Y48" s="25" t="s">
        <v>119</v>
      </c>
      <c r="Z48" s="18"/>
      <c r="AA48" s="27"/>
      <c r="AB48" s="4">
        <f t="shared" si="2"/>
        <v>49</v>
      </c>
    </row>
    <row r="49" spans="1:28" x14ac:dyDescent="0.25">
      <c r="A49" s="21">
        <v>42814</v>
      </c>
      <c r="B49" s="22">
        <v>1740</v>
      </c>
      <c r="C49" s="21"/>
      <c r="D49" s="22"/>
      <c r="E49" s="22"/>
      <c r="F49" s="21" t="s">
        <v>19</v>
      </c>
      <c r="G49" s="23">
        <v>65.400000000000006</v>
      </c>
      <c r="H49" s="23">
        <f t="shared" si="0"/>
        <v>18.555555555555557</v>
      </c>
      <c r="I49" s="23">
        <f>AVERAGE(G47,G48)</f>
        <v>63.6</v>
      </c>
      <c r="J49" s="23">
        <f>CONVERT(I49,"F","C")</f>
        <v>17.555555555555557</v>
      </c>
      <c r="K49" s="23">
        <v>80.7</v>
      </c>
      <c r="L49" s="23">
        <f t="shared" si="1"/>
        <v>27.055555555555557</v>
      </c>
      <c r="M49" s="23">
        <f>AVERAGE(O49:P49)</f>
        <v>68</v>
      </c>
      <c r="N49" s="23">
        <f>CONVERT(M49,"F","C")</f>
        <v>20</v>
      </c>
      <c r="O49" s="23">
        <v>85.7</v>
      </c>
      <c r="P49" s="23">
        <v>50.3</v>
      </c>
      <c r="Q49" s="25"/>
      <c r="R49" s="25"/>
      <c r="S49" s="13"/>
      <c r="T49" s="13"/>
      <c r="U49" s="13"/>
      <c r="V49" s="13"/>
      <c r="W49" s="13"/>
      <c r="X49" s="13"/>
      <c r="Y49" s="25" t="s">
        <v>119</v>
      </c>
      <c r="Z49" s="18"/>
      <c r="AA49" s="27" t="s">
        <v>127</v>
      </c>
      <c r="AB49" s="4">
        <f t="shared" si="2"/>
        <v>49</v>
      </c>
    </row>
    <row r="50" spans="1:28" x14ac:dyDescent="0.25">
      <c r="A50" s="21">
        <v>42815</v>
      </c>
      <c r="B50" s="22">
        <v>720</v>
      </c>
      <c r="C50" s="21"/>
      <c r="D50" s="22"/>
      <c r="E50" s="22"/>
      <c r="F50" s="21" t="s">
        <v>19</v>
      </c>
      <c r="G50" s="23">
        <v>58.8</v>
      </c>
      <c r="H50" s="23">
        <f t="shared" si="0"/>
        <v>14.888888888888888</v>
      </c>
      <c r="I50" s="23"/>
      <c r="J50" s="23"/>
      <c r="K50" s="23">
        <v>49.6</v>
      </c>
      <c r="L50" s="23">
        <f t="shared" si="1"/>
        <v>9.7777777777777786</v>
      </c>
      <c r="M50" s="23"/>
      <c r="N50" s="23"/>
      <c r="O50" s="23"/>
      <c r="P50" s="13"/>
      <c r="Q50" s="25"/>
      <c r="R50" s="25"/>
      <c r="S50" s="13"/>
      <c r="T50" s="13"/>
      <c r="U50" s="13"/>
      <c r="V50" s="13"/>
      <c r="W50" s="13"/>
      <c r="X50" s="13"/>
      <c r="Y50" s="25" t="s">
        <v>125</v>
      </c>
      <c r="Z50" s="18">
        <v>40.689</v>
      </c>
      <c r="AA50" s="27"/>
      <c r="AB50" s="4">
        <f t="shared" si="2"/>
        <v>49</v>
      </c>
    </row>
    <row r="51" spans="1:28" x14ac:dyDescent="0.25">
      <c r="A51" s="21">
        <v>42815</v>
      </c>
      <c r="B51" s="22">
        <v>1237</v>
      </c>
      <c r="C51" s="21"/>
      <c r="D51" s="22"/>
      <c r="E51" s="22"/>
      <c r="F51" s="21" t="s">
        <v>19</v>
      </c>
      <c r="G51" s="23">
        <v>66.3</v>
      </c>
      <c r="H51" s="23">
        <f t="shared" si="0"/>
        <v>19.055555555555554</v>
      </c>
      <c r="I51" s="23"/>
      <c r="J51" s="23"/>
      <c r="K51" s="23">
        <v>80.3</v>
      </c>
      <c r="L51" s="23">
        <f t="shared" si="1"/>
        <v>26.833333333333332</v>
      </c>
      <c r="M51" s="23"/>
      <c r="N51" s="23"/>
      <c r="O51" s="23"/>
      <c r="P51" s="23"/>
      <c r="Q51" s="25"/>
      <c r="R51" s="25"/>
      <c r="S51" s="13"/>
      <c r="T51" s="13"/>
      <c r="U51" s="13"/>
      <c r="V51" s="13"/>
      <c r="W51" s="13"/>
      <c r="X51" s="13"/>
      <c r="Y51" s="25" t="s">
        <v>126</v>
      </c>
      <c r="Z51" s="18"/>
      <c r="AA51" s="27"/>
      <c r="AB51" s="4">
        <f t="shared" si="2"/>
        <v>49</v>
      </c>
    </row>
    <row r="52" spans="1:28" x14ac:dyDescent="0.25">
      <c r="A52" s="21">
        <v>42815</v>
      </c>
      <c r="B52" s="22">
        <v>1656</v>
      </c>
      <c r="C52" s="21"/>
      <c r="D52" s="22"/>
      <c r="E52" s="22"/>
      <c r="F52" s="21" t="s">
        <v>19</v>
      </c>
      <c r="G52" s="23">
        <v>66.2</v>
      </c>
      <c r="H52" s="23">
        <f t="shared" si="0"/>
        <v>19</v>
      </c>
      <c r="I52" s="23">
        <f>AVERAGE(G50,G51)</f>
        <v>62.55</v>
      </c>
      <c r="J52" s="23">
        <f>CONVERT(I52,"F","C")</f>
        <v>16.972222222222221</v>
      </c>
      <c r="K52" s="23">
        <v>77.5</v>
      </c>
      <c r="L52" s="23">
        <f t="shared" si="1"/>
        <v>25.277777777777779</v>
      </c>
      <c r="M52" s="23">
        <f>AVERAGE(O52:P52)</f>
        <v>64.400000000000006</v>
      </c>
      <c r="N52" s="23">
        <f>CONVERT(M52,"F","C")</f>
        <v>18.000000000000004</v>
      </c>
      <c r="O52" s="23">
        <v>81</v>
      </c>
      <c r="P52" s="23">
        <v>47.8</v>
      </c>
      <c r="Q52" s="25"/>
      <c r="R52" s="25"/>
      <c r="S52" s="13"/>
      <c r="T52" s="13"/>
      <c r="U52" s="13"/>
      <c r="V52" s="13"/>
      <c r="W52" s="13"/>
      <c r="X52" s="13"/>
      <c r="Y52" s="25" t="s">
        <v>128</v>
      </c>
      <c r="Z52" s="18">
        <v>51.168999999999997</v>
      </c>
      <c r="AA52" s="27" t="s">
        <v>129</v>
      </c>
      <c r="AB52" s="4">
        <f t="shared" si="2"/>
        <v>49</v>
      </c>
    </row>
    <row r="53" spans="1:28" x14ac:dyDescent="0.25">
      <c r="A53" s="21">
        <v>42816</v>
      </c>
      <c r="B53" s="22">
        <v>725</v>
      </c>
      <c r="C53" s="21"/>
      <c r="D53" s="22"/>
      <c r="E53" s="22"/>
      <c r="F53" s="21" t="s">
        <v>19</v>
      </c>
      <c r="G53" s="23">
        <v>59.5</v>
      </c>
      <c r="H53" s="23">
        <f t="shared" si="0"/>
        <v>15.277777777777777</v>
      </c>
      <c r="I53" s="23"/>
      <c r="J53" s="23"/>
      <c r="K53" s="23">
        <v>48.5</v>
      </c>
      <c r="L53" s="23">
        <f t="shared" si="1"/>
        <v>9.1666666666666661</v>
      </c>
      <c r="M53" s="23"/>
      <c r="N53" s="23"/>
      <c r="O53" s="23"/>
      <c r="P53" s="23"/>
      <c r="Q53" s="25"/>
      <c r="R53" s="25"/>
      <c r="S53" s="13"/>
      <c r="T53" s="13"/>
      <c r="U53" s="25"/>
      <c r="V53" s="25"/>
      <c r="W53" s="25"/>
      <c r="X53" s="25"/>
      <c r="Y53" s="25" t="s">
        <v>130</v>
      </c>
      <c r="Z53" s="18"/>
      <c r="AA53" s="27"/>
      <c r="AB53" s="4">
        <f t="shared" si="2"/>
        <v>49</v>
      </c>
    </row>
    <row r="54" spans="1:28" x14ac:dyDescent="0.25">
      <c r="A54" s="21">
        <v>42816</v>
      </c>
      <c r="B54" s="22">
        <v>1211</v>
      </c>
      <c r="C54" s="21"/>
      <c r="D54" s="22"/>
      <c r="E54" s="22"/>
      <c r="F54" s="21" t="s">
        <v>19</v>
      </c>
      <c r="G54" s="23">
        <v>62.4</v>
      </c>
      <c r="H54" s="23">
        <f t="shared" si="0"/>
        <v>16.888888888888889</v>
      </c>
      <c r="I54" s="23"/>
      <c r="J54" s="23"/>
      <c r="K54" s="23">
        <v>68.8</v>
      </c>
      <c r="L54" s="23">
        <f t="shared" si="1"/>
        <v>20.444444444444443</v>
      </c>
      <c r="M54" s="23"/>
      <c r="N54" s="23"/>
      <c r="O54" s="23"/>
      <c r="P54" s="23"/>
      <c r="Q54" s="25"/>
      <c r="R54" s="25"/>
      <c r="S54" s="13"/>
      <c r="T54" s="13"/>
      <c r="U54" s="25"/>
      <c r="V54" s="25"/>
      <c r="W54" s="25"/>
      <c r="X54" s="25"/>
      <c r="Y54" s="25" t="s">
        <v>131</v>
      </c>
      <c r="Z54" s="18"/>
      <c r="AA54" s="27"/>
      <c r="AB54" s="4">
        <f t="shared" si="2"/>
        <v>49</v>
      </c>
    </row>
    <row r="55" spans="1:28" x14ac:dyDescent="0.25">
      <c r="A55" s="21">
        <v>42816</v>
      </c>
      <c r="B55" s="22">
        <v>1655</v>
      </c>
      <c r="C55" s="21"/>
      <c r="D55" s="22"/>
      <c r="E55" s="22"/>
      <c r="F55" s="21" t="s">
        <v>19</v>
      </c>
      <c r="G55" s="23">
        <v>62.2</v>
      </c>
      <c r="H55" s="23">
        <f t="shared" si="0"/>
        <v>16.777777777777779</v>
      </c>
      <c r="I55" s="23">
        <f>AVERAGE(G54,G53)</f>
        <v>60.95</v>
      </c>
      <c r="J55" s="23">
        <f>CONVERT(I55,"F","C")</f>
        <v>16.083333333333336</v>
      </c>
      <c r="K55" s="23">
        <v>68.900000000000006</v>
      </c>
      <c r="L55" s="23">
        <f t="shared" si="1"/>
        <v>20.500000000000004</v>
      </c>
      <c r="M55" s="23">
        <f>AVERAGE(O53:P55)</f>
        <v>59.55</v>
      </c>
      <c r="N55" s="23">
        <f>CONVERT(M55,"F","C")</f>
        <v>15.305555555555554</v>
      </c>
      <c r="O55" s="23">
        <v>71.2</v>
      </c>
      <c r="P55" s="23">
        <v>47.9</v>
      </c>
      <c r="Q55" s="25"/>
      <c r="R55" s="25"/>
      <c r="S55" s="13"/>
      <c r="T55" s="13"/>
      <c r="U55" s="25"/>
      <c r="V55" s="25"/>
      <c r="W55" s="25"/>
      <c r="X55" s="25"/>
      <c r="Y55" s="25" t="s">
        <v>131</v>
      </c>
      <c r="Z55" s="18"/>
      <c r="AA55" s="27"/>
      <c r="AB55" s="4">
        <f t="shared" si="2"/>
        <v>49</v>
      </c>
    </row>
    <row r="56" spans="1:28" x14ac:dyDescent="0.25">
      <c r="A56" s="21">
        <v>42817</v>
      </c>
      <c r="B56" s="22">
        <v>715</v>
      </c>
      <c r="C56" s="21"/>
      <c r="D56" s="22"/>
      <c r="E56" s="22"/>
      <c r="F56" s="21" t="s">
        <v>19</v>
      </c>
      <c r="G56" s="23">
        <v>55</v>
      </c>
      <c r="H56" s="23">
        <f t="shared" si="0"/>
        <v>12.777777777777777</v>
      </c>
      <c r="I56" s="23"/>
      <c r="J56" s="23"/>
      <c r="K56" s="23">
        <v>42.2</v>
      </c>
      <c r="L56" s="23">
        <f t="shared" si="1"/>
        <v>5.6666666666666679</v>
      </c>
      <c r="M56" s="23"/>
      <c r="N56" s="23"/>
      <c r="O56" s="23"/>
      <c r="P56" s="23"/>
      <c r="Q56" s="25"/>
      <c r="R56" s="25"/>
      <c r="S56" s="13"/>
      <c r="T56" s="13"/>
      <c r="U56" s="25"/>
      <c r="V56" s="25"/>
      <c r="W56" s="25"/>
      <c r="X56" s="25"/>
      <c r="Y56" s="25" t="s">
        <v>133</v>
      </c>
      <c r="Z56" s="18">
        <v>49.073</v>
      </c>
      <c r="AA56" s="27"/>
      <c r="AB56" s="4">
        <f t="shared" si="2"/>
        <v>49</v>
      </c>
    </row>
    <row r="57" spans="1:28" x14ac:dyDescent="0.25">
      <c r="A57" s="21">
        <v>42817</v>
      </c>
      <c r="B57" s="22">
        <v>1301</v>
      </c>
      <c r="C57" s="21"/>
      <c r="D57" s="22"/>
      <c r="E57" s="22"/>
      <c r="F57" s="21" t="s">
        <v>19</v>
      </c>
      <c r="G57" s="23">
        <v>58.9</v>
      </c>
      <c r="H57" s="23">
        <f t="shared" si="0"/>
        <v>14.944444444444443</v>
      </c>
      <c r="I57" s="23"/>
      <c r="J57" s="23"/>
      <c r="K57" s="23">
        <v>57.8</v>
      </c>
      <c r="L57" s="23">
        <f t="shared" si="1"/>
        <v>14.333333333333332</v>
      </c>
      <c r="M57" s="23"/>
      <c r="N57" s="23"/>
      <c r="O57" s="23"/>
      <c r="P57" s="23"/>
      <c r="Q57" s="25"/>
      <c r="R57" s="25"/>
      <c r="S57" s="13"/>
      <c r="T57" s="13"/>
      <c r="U57" s="25"/>
      <c r="V57" s="25"/>
      <c r="W57" s="25"/>
      <c r="X57" s="25"/>
      <c r="Y57" s="25" t="s">
        <v>79</v>
      </c>
      <c r="Z57" s="18"/>
      <c r="AA57" s="27"/>
      <c r="AB57" s="4">
        <f t="shared" si="2"/>
        <v>49</v>
      </c>
    </row>
    <row r="58" spans="1:28" x14ac:dyDescent="0.25">
      <c r="A58" s="21">
        <v>42817</v>
      </c>
      <c r="B58" s="22">
        <v>1803</v>
      </c>
      <c r="C58" s="21"/>
      <c r="D58" s="22"/>
      <c r="E58" s="22"/>
      <c r="F58" s="21" t="s">
        <v>19</v>
      </c>
      <c r="G58" s="23">
        <v>56.6</v>
      </c>
      <c r="H58" s="23">
        <f t="shared" si="0"/>
        <v>13.666666666666668</v>
      </c>
      <c r="I58" s="23">
        <f>AVERAGE(G56,G57)</f>
        <v>56.95</v>
      </c>
      <c r="J58" s="23">
        <f>CONVERT(I58,"F","C")</f>
        <v>13.861111111111112</v>
      </c>
      <c r="K58" s="23">
        <v>45.4</v>
      </c>
      <c r="L58" s="23">
        <f t="shared" si="1"/>
        <v>7.4444444444444438</v>
      </c>
      <c r="M58" s="23">
        <f>AVERAGE(O56:P58)</f>
        <v>50.05</v>
      </c>
      <c r="N58" s="23">
        <f>CONVERT(M58,"F","C")</f>
        <v>10.027777777777777</v>
      </c>
      <c r="O58" s="23">
        <v>58.9</v>
      </c>
      <c r="P58" s="23">
        <v>41.2</v>
      </c>
      <c r="Q58" s="25"/>
      <c r="R58" s="25"/>
      <c r="S58" s="13"/>
      <c r="T58" s="13"/>
      <c r="U58" s="25"/>
      <c r="V58" s="25"/>
      <c r="W58" s="25"/>
      <c r="X58" s="25"/>
      <c r="Y58" s="25" t="s">
        <v>134</v>
      </c>
      <c r="Z58" s="18">
        <v>45.517000000000003</v>
      </c>
      <c r="AA58" s="27"/>
      <c r="AB58" s="4">
        <f t="shared" si="2"/>
        <v>49</v>
      </c>
    </row>
    <row r="59" spans="1:28" x14ac:dyDescent="0.25">
      <c r="A59" s="21">
        <v>42818</v>
      </c>
      <c r="B59" s="22">
        <v>855</v>
      </c>
      <c r="C59" s="21"/>
      <c r="D59" s="22"/>
      <c r="E59" s="22"/>
      <c r="F59" s="21" t="s">
        <v>19</v>
      </c>
      <c r="G59" s="23">
        <v>53.7</v>
      </c>
      <c r="H59" s="23">
        <f t="shared" si="0"/>
        <v>12.055555555555557</v>
      </c>
      <c r="I59" s="23"/>
      <c r="J59" s="23"/>
      <c r="K59" s="23">
        <v>42</v>
      </c>
      <c r="L59" s="23">
        <f t="shared" si="1"/>
        <v>5.5555555555555554</v>
      </c>
      <c r="M59" s="23"/>
      <c r="N59" s="23"/>
      <c r="O59" s="23"/>
      <c r="P59" s="23"/>
      <c r="Q59" s="25"/>
      <c r="R59" s="25"/>
      <c r="S59" s="13"/>
      <c r="T59" s="13"/>
      <c r="U59" s="25"/>
      <c r="V59" s="25"/>
      <c r="W59" s="25"/>
      <c r="X59" s="25"/>
      <c r="Y59" s="25" t="s">
        <v>135</v>
      </c>
      <c r="Z59" s="18">
        <v>53.704999999999998</v>
      </c>
      <c r="AA59" s="27"/>
      <c r="AB59" s="4">
        <f t="shared" si="2"/>
        <v>49</v>
      </c>
    </row>
    <row r="60" spans="1:28" x14ac:dyDescent="0.25">
      <c r="A60" s="21">
        <v>42818</v>
      </c>
      <c r="B60" s="22">
        <v>1258</v>
      </c>
      <c r="C60" s="21"/>
      <c r="D60" s="22"/>
      <c r="E60" s="22"/>
      <c r="F60" s="21" t="s">
        <v>19</v>
      </c>
      <c r="G60" s="23">
        <v>60.7</v>
      </c>
      <c r="H60" s="23">
        <f t="shared" si="0"/>
        <v>15.944444444444446</v>
      </c>
      <c r="I60" s="23"/>
      <c r="J60" s="23"/>
      <c r="K60" s="23">
        <v>62.8</v>
      </c>
      <c r="L60" s="23">
        <f t="shared" si="1"/>
        <v>17.111111111111111</v>
      </c>
      <c r="M60" s="23"/>
      <c r="N60" s="23"/>
      <c r="O60" s="23"/>
      <c r="P60" s="23"/>
      <c r="Q60" s="25"/>
      <c r="R60" s="25"/>
      <c r="S60" s="13"/>
      <c r="T60" s="13"/>
      <c r="U60" s="25"/>
      <c r="V60" s="25"/>
      <c r="W60" s="25"/>
      <c r="X60" s="25"/>
      <c r="Y60" s="25" t="s">
        <v>136</v>
      </c>
      <c r="Z60" s="18"/>
      <c r="AA60" s="27"/>
      <c r="AB60" s="4">
        <f t="shared" si="2"/>
        <v>49</v>
      </c>
    </row>
    <row r="61" spans="1:28" x14ac:dyDescent="0.25">
      <c r="A61" s="21">
        <v>42818</v>
      </c>
      <c r="B61" s="22">
        <v>1705</v>
      </c>
      <c r="C61" s="21"/>
      <c r="D61" s="22"/>
      <c r="E61" s="22"/>
      <c r="F61" s="21" t="s">
        <v>19</v>
      </c>
      <c r="G61" s="23">
        <v>60.5</v>
      </c>
      <c r="H61" s="23">
        <f t="shared" si="0"/>
        <v>15.833333333333332</v>
      </c>
      <c r="I61" s="23">
        <f>AVERAGE(G59,G60)</f>
        <v>57.2</v>
      </c>
      <c r="J61" s="23">
        <f>CONVERT(I61,"F","C")</f>
        <v>14.000000000000002</v>
      </c>
      <c r="K61" s="23">
        <v>69</v>
      </c>
      <c r="L61" s="23">
        <f t="shared" si="1"/>
        <v>20.555555555555554</v>
      </c>
      <c r="M61" s="23">
        <f>AVERAGE(O61:P61)</f>
        <v>54.6</v>
      </c>
      <c r="N61" s="23">
        <f>CONVERT(M61,"F","C")</f>
        <v>12.555555555555555</v>
      </c>
      <c r="O61" s="23">
        <v>72.400000000000006</v>
      </c>
      <c r="P61" s="23">
        <v>36.799999999999997</v>
      </c>
      <c r="Q61" s="25"/>
      <c r="R61" s="25"/>
      <c r="S61" s="13"/>
      <c r="T61" s="13"/>
      <c r="U61" s="25"/>
      <c r="V61" s="25"/>
      <c r="W61" s="25"/>
      <c r="X61" s="25"/>
      <c r="Y61" s="25" t="s">
        <v>137</v>
      </c>
      <c r="Z61" s="18"/>
      <c r="AA61" s="27"/>
      <c r="AB61" s="4">
        <f t="shared" si="2"/>
        <v>49</v>
      </c>
    </row>
    <row r="62" spans="1:28" x14ac:dyDescent="0.25">
      <c r="A62" s="21">
        <v>42819</v>
      </c>
      <c r="B62" s="22">
        <v>725</v>
      </c>
      <c r="C62" s="21"/>
      <c r="D62" s="22"/>
      <c r="E62" s="22"/>
      <c r="F62" s="21" t="s">
        <v>19</v>
      </c>
      <c r="G62" s="23">
        <v>54.8</v>
      </c>
      <c r="H62" s="23">
        <f t="shared" si="0"/>
        <v>12.666666666666664</v>
      </c>
      <c r="I62" s="23"/>
      <c r="J62" s="23"/>
      <c r="K62" s="23">
        <v>43</v>
      </c>
      <c r="L62" s="23">
        <f t="shared" si="1"/>
        <v>6.1111111111111107</v>
      </c>
      <c r="M62" s="23"/>
      <c r="N62" s="25"/>
      <c r="O62" s="25"/>
      <c r="P62" s="25"/>
      <c r="Q62" s="25"/>
      <c r="R62" s="25"/>
      <c r="S62" s="13"/>
      <c r="T62" s="13"/>
      <c r="U62" s="25"/>
      <c r="V62" s="25"/>
      <c r="W62" s="25"/>
      <c r="X62" s="25"/>
      <c r="Y62" s="25" t="s">
        <v>138</v>
      </c>
      <c r="Z62" s="18">
        <v>43.853000000000002</v>
      </c>
      <c r="AA62" s="27"/>
      <c r="AB62" s="4">
        <f t="shared" si="2"/>
        <v>49</v>
      </c>
    </row>
    <row r="63" spans="1:28" x14ac:dyDescent="0.25">
      <c r="A63" s="21">
        <v>42819</v>
      </c>
      <c r="B63" s="22">
        <v>1608</v>
      </c>
      <c r="C63" s="21"/>
      <c r="D63" s="22"/>
      <c r="E63" s="22"/>
      <c r="F63" s="21" t="s">
        <v>19</v>
      </c>
      <c r="G63" s="23">
        <v>61.1</v>
      </c>
      <c r="H63" s="23">
        <f t="shared" si="0"/>
        <v>16.166666666666668</v>
      </c>
      <c r="I63" s="23">
        <f>AVERAGE(G62:G63)</f>
        <v>57.95</v>
      </c>
      <c r="J63" s="23">
        <f>CONVERT(I63,"F","C")</f>
        <v>14.416666666666668</v>
      </c>
      <c r="K63" s="23">
        <v>68.7</v>
      </c>
      <c r="L63" s="23">
        <f t="shared" si="1"/>
        <v>20.388888888888889</v>
      </c>
      <c r="M63" s="23">
        <f>AVERAGE(O63:P63)</f>
        <v>57</v>
      </c>
      <c r="N63" s="23">
        <f>CONVERT(M63,"F","C")</f>
        <v>13.888888888888889</v>
      </c>
      <c r="O63" s="25">
        <v>71.7</v>
      </c>
      <c r="P63" s="25">
        <v>42.3</v>
      </c>
      <c r="Q63" s="25"/>
      <c r="R63" s="25"/>
      <c r="S63" s="13"/>
      <c r="T63" s="13"/>
      <c r="U63" s="25"/>
      <c r="V63" s="25"/>
      <c r="W63" s="25"/>
      <c r="X63" s="25"/>
      <c r="Y63" s="25" t="s">
        <v>69</v>
      </c>
      <c r="Z63" s="18"/>
      <c r="AA63" s="27"/>
      <c r="AB63" s="4">
        <f t="shared" si="2"/>
        <v>49</v>
      </c>
    </row>
    <row r="64" spans="1:28" x14ac:dyDescent="0.25">
      <c r="A64" s="21">
        <v>42820</v>
      </c>
      <c r="B64" s="22">
        <v>753</v>
      </c>
      <c r="C64" s="21"/>
      <c r="D64" s="22"/>
      <c r="E64" s="22"/>
      <c r="F64" s="21" t="s">
        <v>19</v>
      </c>
      <c r="G64" s="23">
        <v>55.3</v>
      </c>
      <c r="H64" s="23">
        <f t="shared" si="0"/>
        <v>12.944444444444443</v>
      </c>
      <c r="I64" s="23"/>
      <c r="J64" s="23"/>
      <c r="K64" s="23">
        <v>49.8</v>
      </c>
      <c r="L64" s="23">
        <f t="shared" si="1"/>
        <v>9.8888888888888875</v>
      </c>
      <c r="M64" s="23"/>
      <c r="N64" s="25"/>
      <c r="O64" s="25"/>
      <c r="P64" s="25"/>
      <c r="Q64" s="25"/>
      <c r="R64" s="25"/>
      <c r="S64" s="13"/>
      <c r="T64" s="13"/>
      <c r="U64" s="25"/>
      <c r="V64" s="25"/>
      <c r="W64" s="25"/>
      <c r="X64" s="25"/>
      <c r="Y64" s="25" t="s">
        <v>107</v>
      </c>
      <c r="Z64" s="18"/>
      <c r="AA64" s="27"/>
      <c r="AB64" s="4">
        <f t="shared" si="2"/>
        <v>49</v>
      </c>
    </row>
    <row r="65" spans="1:28" x14ac:dyDescent="0.25">
      <c r="A65" s="21">
        <v>42820</v>
      </c>
      <c r="B65" s="22">
        <v>1644</v>
      </c>
      <c r="C65" s="21"/>
      <c r="D65" s="22"/>
      <c r="E65" s="22"/>
      <c r="F65" s="21" t="s">
        <v>19</v>
      </c>
      <c r="G65" s="23">
        <v>62.6</v>
      </c>
      <c r="H65" s="23">
        <f t="shared" si="0"/>
        <v>17</v>
      </c>
      <c r="I65" s="23">
        <f>AVERAGE(G64:G65)</f>
        <v>58.95</v>
      </c>
      <c r="J65" s="23">
        <f>CONVERT(I65,"F","C")</f>
        <v>14.972222222222223</v>
      </c>
      <c r="K65" s="23">
        <v>72</v>
      </c>
      <c r="L65" s="23">
        <f t="shared" si="1"/>
        <v>22.222222222222221</v>
      </c>
      <c r="M65" s="23">
        <f>AVERAGE(O65:P65)</f>
        <v>58.55</v>
      </c>
      <c r="N65" s="23">
        <f>CONVERT(M65,"F","C")</f>
        <v>14.749999999999998</v>
      </c>
      <c r="O65" s="25">
        <v>72.599999999999994</v>
      </c>
      <c r="P65" s="25">
        <v>44.5</v>
      </c>
      <c r="Q65" s="25"/>
      <c r="R65" s="25"/>
      <c r="S65" s="13"/>
      <c r="T65" s="13"/>
      <c r="U65" s="25"/>
      <c r="V65" s="25"/>
      <c r="W65" s="25"/>
      <c r="X65" s="25"/>
      <c r="Y65" s="25" t="s">
        <v>96</v>
      </c>
      <c r="Z65" s="18"/>
      <c r="AA65" s="27"/>
      <c r="AB65" s="4">
        <f t="shared" si="2"/>
        <v>49</v>
      </c>
    </row>
    <row r="66" spans="1:28" x14ac:dyDescent="0.25">
      <c r="A66" s="21">
        <v>42821</v>
      </c>
      <c r="B66" s="22">
        <v>755</v>
      </c>
      <c r="C66" s="21"/>
      <c r="D66" s="22"/>
      <c r="E66" s="22"/>
      <c r="F66" s="21" t="s">
        <v>19</v>
      </c>
      <c r="G66" s="23">
        <v>55.3</v>
      </c>
      <c r="H66" s="23">
        <f t="shared" si="0"/>
        <v>12.944444444444443</v>
      </c>
      <c r="I66" s="23"/>
      <c r="J66" s="23"/>
      <c r="K66" s="23">
        <v>48.4</v>
      </c>
      <c r="L66" s="23">
        <f t="shared" si="1"/>
        <v>9.1111111111111107</v>
      </c>
      <c r="M66" s="25"/>
      <c r="N66" s="25"/>
      <c r="O66" s="25"/>
      <c r="P66" s="25"/>
      <c r="Q66" s="25"/>
      <c r="R66" s="25"/>
      <c r="S66" s="13"/>
      <c r="T66" s="13"/>
      <c r="U66" s="25"/>
      <c r="V66" s="25"/>
      <c r="W66" s="25"/>
      <c r="X66" s="25"/>
      <c r="Y66" s="25" t="s">
        <v>96</v>
      </c>
      <c r="Z66" s="18"/>
      <c r="AA66" s="27"/>
      <c r="AB66" s="4">
        <f t="shared" si="2"/>
        <v>49</v>
      </c>
    </row>
    <row r="67" spans="1:28" x14ac:dyDescent="0.25">
      <c r="A67" s="21">
        <v>42821</v>
      </c>
      <c r="B67" s="22">
        <v>1213</v>
      </c>
      <c r="C67" s="21"/>
      <c r="D67" s="22"/>
      <c r="E67" s="22"/>
      <c r="F67" s="21" t="s">
        <v>19</v>
      </c>
      <c r="G67" s="23">
        <v>61.7</v>
      </c>
      <c r="H67" s="23">
        <f t="shared" si="0"/>
        <v>16.5</v>
      </c>
      <c r="I67" s="23"/>
      <c r="J67" s="23">
        <f>CONVERT(I67,"F","C")</f>
        <v>-17.777777777777779</v>
      </c>
      <c r="K67" s="23">
        <v>70.5</v>
      </c>
      <c r="L67" s="23">
        <f t="shared" si="1"/>
        <v>21.388888888888889</v>
      </c>
      <c r="M67" s="23"/>
      <c r="N67" s="25"/>
      <c r="O67" s="25"/>
      <c r="P67" s="25"/>
      <c r="Q67" s="25"/>
      <c r="R67" s="25"/>
      <c r="S67" s="13"/>
      <c r="T67" s="13"/>
      <c r="U67" s="25"/>
      <c r="V67" s="25"/>
      <c r="W67" s="25"/>
      <c r="X67" s="25"/>
      <c r="Y67" s="25" t="s">
        <v>96</v>
      </c>
      <c r="Z67" s="18"/>
      <c r="AA67" s="27"/>
      <c r="AB67" s="4">
        <f t="shared" si="2"/>
        <v>49</v>
      </c>
    </row>
    <row r="68" spans="1:28" x14ac:dyDescent="0.25">
      <c r="A68" s="21">
        <v>42821</v>
      </c>
      <c r="B68" s="22">
        <v>1700</v>
      </c>
      <c r="C68" s="21"/>
      <c r="D68" s="22"/>
      <c r="E68" s="22"/>
      <c r="F68" s="21" t="s">
        <v>19</v>
      </c>
      <c r="G68" s="23">
        <v>61.8</v>
      </c>
      <c r="H68" s="23">
        <f t="shared" si="0"/>
        <v>16.555555555555554</v>
      </c>
      <c r="I68" s="23">
        <f>AVERAGE(G66,G68)</f>
        <v>58.55</v>
      </c>
      <c r="J68" s="23">
        <f>CONVERT(I68,"F","C")</f>
        <v>14.749999999999998</v>
      </c>
      <c r="K68" s="23">
        <v>66.2</v>
      </c>
      <c r="L68" s="23">
        <f t="shared" si="1"/>
        <v>19</v>
      </c>
      <c r="M68" s="23">
        <f>AVERAGE(O68:P68)</f>
        <v>58.55</v>
      </c>
      <c r="N68" s="25">
        <v>18.000000000000004</v>
      </c>
      <c r="O68" s="25">
        <v>71.8</v>
      </c>
      <c r="P68" s="25">
        <v>45.3</v>
      </c>
      <c r="Q68" s="25"/>
      <c r="R68" s="25"/>
      <c r="S68" s="13"/>
      <c r="T68" s="13"/>
      <c r="U68" s="25"/>
      <c r="V68" s="25"/>
      <c r="W68" s="25"/>
      <c r="X68" s="25"/>
      <c r="Y68" s="25" t="s">
        <v>96</v>
      </c>
      <c r="Z68" s="18"/>
      <c r="AA68" s="27"/>
      <c r="AB68" s="4">
        <f t="shared" si="2"/>
        <v>49</v>
      </c>
    </row>
    <row r="69" spans="1:28" x14ac:dyDescent="0.25">
      <c r="A69" s="21">
        <v>42822</v>
      </c>
      <c r="B69" s="22">
        <v>743</v>
      </c>
      <c r="C69" s="21"/>
      <c r="D69" s="22"/>
      <c r="E69" s="22"/>
      <c r="F69" s="21" t="s">
        <v>19</v>
      </c>
      <c r="G69" s="23">
        <v>56</v>
      </c>
      <c r="H69" s="23">
        <f t="shared" si="0"/>
        <v>13.333333333333332</v>
      </c>
      <c r="I69" s="23"/>
      <c r="J69" s="23"/>
      <c r="K69" s="23">
        <v>50</v>
      </c>
      <c r="L69" s="23">
        <f t="shared" si="1"/>
        <v>10</v>
      </c>
      <c r="M69" s="23"/>
      <c r="N69" s="25"/>
      <c r="O69" s="25"/>
      <c r="P69" s="25"/>
      <c r="Q69" s="25"/>
      <c r="R69" s="25"/>
      <c r="S69" s="13"/>
      <c r="T69" s="13"/>
      <c r="U69" s="25"/>
      <c r="V69" s="25"/>
      <c r="W69" s="25"/>
      <c r="X69" s="25"/>
      <c r="Y69" s="25" t="s">
        <v>96</v>
      </c>
      <c r="Z69" s="29">
        <v>53.103999999999999</v>
      </c>
      <c r="AA69" s="27"/>
      <c r="AB69" s="4">
        <f t="shared" si="2"/>
        <v>49</v>
      </c>
    </row>
    <row r="70" spans="1:28" x14ac:dyDescent="0.25">
      <c r="A70" s="21">
        <v>42822</v>
      </c>
      <c r="B70" s="22">
        <v>1238</v>
      </c>
      <c r="C70" s="21"/>
      <c r="D70" s="22"/>
      <c r="E70" s="22"/>
      <c r="F70" s="21" t="s">
        <v>19</v>
      </c>
      <c r="G70" s="23">
        <v>60.8</v>
      </c>
      <c r="H70" s="23">
        <f t="shared" si="0"/>
        <v>15.999999999999998</v>
      </c>
      <c r="I70" s="23"/>
      <c r="J70" s="23"/>
      <c r="K70" s="23">
        <v>66</v>
      </c>
      <c r="L70" s="23">
        <f t="shared" si="1"/>
        <v>18.888888888888889</v>
      </c>
      <c r="M70" s="23"/>
      <c r="N70" s="25"/>
      <c r="O70" s="25"/>
      <c r="P70" s="25"/>
      <c r="Q70" s="25"/>
      <c r="R70" s="25"/>
      <c r="S70" s="13"/>
      <c r="T70" s="13"/>
      <c r="U70" s="25"/>
      <c r="V70" s="25"/>
      <c r="W70" s="25"/>
      <c r="X70" s="25"/>
      <c r="Y70" s="25" t="s">
        <v>115</v>
      </c>
      <c r="Z70" s="18"/>
      <c r="AA70" s="27"/>
      <c r="AB70" s="4">
        <f t="shared" si="2"/>
        <v>49</v>
      </c>
    </row>
    <row r="71" spans="1:28" x14ac:dyDescent="0.25">
      <c r="A71" s="21">
        <v>42822</v>
      </c>
      <c r="B71" s="22">
        <v>1836</v>
      </c>
      <c r="C71" s="21"/>
      <c r="D71" s="22"/>
      <c r="E71" s="22"/>
      <c r="F71" s="21" t="s">
        <v>19</v>
      </c>
      <c r="G71" s="23">
        <v>60.2</v>
      </c>
      <c r="H71" s="23">
        <f t="shared" si="0"/>
        <v>15.666666666666668</v>
      </c>
      <c r="I71" s="23">
        <f>AVERAGE(G69,G70)</f>
        <v>58.4</v>
      </c>
      <c r="J71" s="23">
        <f>CONVERT(I71,"F","C")</f>
        <v>14.666666666666666</v>
      </c>
      <c r="K71" s="23">
        <v>65.3</v>
      </c>
      <c r="L71" s="23">
        <f t="shared" si="1"/>
        <v>18.499999999999996</v>
      </c>
      <c r="M71" s="23">
        <f>AVERAGE(O71:P71)</f>
        <v>57.25</v>
      </c>
      <c r="N71" s="23">
        <f>CONVERT(M71,"F","C")</f>
        <v>14.027777777777777</v>
      </c>
      <c r="O71" s="25">
        <v>70.900000000000006</v>
      </c>
      <c r="P71" s="25">
        <v>43.6</v>
      </c>
      <c r="Q71" s="25"/>
      <c r="R71" s="25"/>
      <c r="S71" s="13"/>
      <c r="T71" s="13"/>
      <c r="U71" s="25"/>
      <c r="V71" s="25"/>
      <c r="W71" s="25"/>
      <c r="X71" s="25"/>
      <c r="Y71" s="25" t="s">
        <v>144</v>
      </c>
      <c r="Z71" s="18"/>
      <c r="AA71" s="27"/>
      <c r="AB71" s="4">
        <f t="shared" si="2"/>
        <v>49</v>
      </c>
    </row>
    <row r="72" spans="1:28" x14ac:dyDescent="0.25">
      <c r="A72" s="21">
        <v>42823</v>
      </c>
      <c r="B72" s="22">
        <v>755</v>
      </c>
      <c r="C72" s="21"/>
      <c r="D72" s="22"/>
      <c r="E72" s="22"/>
      <c r="F72" s="21" t="s">
        <v>19</v>
      </c>
      <c r="G72" s="23">
        <v>56</v>
      </c>
      <c r="H72" s="23">
        <f t="shared" si="0"/>
        <v>13.333333333333332</v>
      </c>
      <c r="I72" s="23"/>
      <c r="J72" s="23"/>
      <c r="K72" s="23">
        <v>50.8</v>
      </c>
      <c r="L72" s="23">
        <f t="shared" si="1"/>
        <v>10.444444444444443</v>
      </c>
      <c r="M72" s="23"/>
      <c r="N72" s="25"/>
      <c r="O72" s="25"/>
      <c r="P72" s="25"/>
      <c r="Q72" s="25"/>
      <c r="R72" s="25"/>
      <c r="S72" s="13"/>
      <c r="T72" s="13"/>
      <c r="U72" s="25"/>
      <c r="V72" s="25"/>
      <c r="W72" s="25"/>
      <c r="X72" s="25"/>
      <c r="Y72" s="25" t="s">
        <v>144</v>
      </c>
      <c r="Z72" s="18"/>
      <c r="AA72" s="27"/>
      <c r="AB72" s="4">
        <f t="shared" si="2"/>
        <v>49</v>
      </c>
    </row>
    <row r="73" spans="1:28" x14ac:dyDescent="0.25">
      <c r="A73" s="21">
        <v>42823</v>
      </c>
      <c r="B73" s="22">
        <v>1235</v>
      </c>
      <c r="C73" s="21"/>
      <c r="D73" s="22"/>
      <c r="E73" s="22"/>
      <c r="F73" s="21" t="s">
        <v>19</v>
      </c>
      <c r="G73" s="23">
        <v>63.7</v>
      </c>
      <c r="H73" s="23">
        <f t="shared" si="0"/>
        <v>17.611111111111111</v>
      </c>
      <c r="I73" s="23"/>
      <c r="J73" s="23"/>
      <c r="K73" s="23">
        <v>74.599999999999994</v>
      </c>
      <c r="L73" s="23">
        <f t="shared" si="1"/>
        <v>23.666666666666664</v>
      </c>
      <c r="M73" s="23"/>
      <c r="N73" s="25"/>
      <c r="O73" s="25"/>
      <c r="P73" s="25"/>
      <c r="Q73" s="25"/>
      <c r="R73" s="25"/>
      <c r="S73" s="13"/>
      <c r="T73" s="13"/>
      <c r="U73" s="25"/>
      <c r="V73" s="25"/>
      <c r="W73" s="25"/>
      <c r="X73" s="25"/>
      <c r="Y73" s="25" t="s">
        <v>96</v>
      </c>
      <c r="Z73" s="18">
        <v>52.09</v>
      </c>
      <c r="AA73" s="27"/>
      <c r="AB73" s="4">
        <f t="shared" si="2"/>
        <v>49</v>
      </c>
    </row>
    <row r="74" spans="1:28" x14ac:dyDescent="0.25">
      <c r="A74" s="21">
        <v>42823</v>
      </c>
      <c r="B74" s="22">
        <v>1730</v>
      </c>
      <c r="C74" s="21"/>
      <c r="D74" s="22"/>
      <c r="E74" s="22"/>
      <c r="F74" s="21" t="s">
        <v>19</v>
      </c>
      <c r="G74" s="23">
        <v>64</v>
      </c>
      <c r="H74" s="23">
        <f t="shared" si="0"/>
        <v>17.777777777777779</v>
      </c>
      <c r="I74" s="23">
        <f>AVERAGE(G72,G74)</f>
        <v>60</v>
      </c>
      <c r="J74" s="23">
        <f>CONVERT(I74,"F","C")</f>
        <v>15.555555555555555</v>
      </c>
      <c r="K74" s="23">
        <v>79.8</v>
      </c>
      <c r="L74" s="23">
        <f t="shared" si="1"/>
        <v>26.555555555555554</v>
      </c>
      <c r="M74" s="23">
        <f>AVERAGE(O74:P74)</f>
        <v>62.45</v>
      </c>
      <c r="N74" s="23">
        <f>CONVERT(M74,"F","C")</f>
        <v>16.916666666666668</v>
      </c>
      <c r="O74" s="25">
        <v>81</v>
      </c>
      <c r="P74" s="25">
        <v>43.9</v>
      </c>
      <c r="Q74" s="25"/>
      <c r="R74" s="25"/>
      <c r="S74" s="13"/>
      <c r="T74" s="13"/>
      <c r="U74" s="25"/>
      <c r="V74" s="25"/>
      <c r="W74" s="25"/>
      <c r="X74" s="25"/>
      <c r="Y74" s="25" t="s">
        <v>67</v>
      </c>
      <c r="Z74" s="18"/>
      <c r="AA74" s="27"/>
      <c r="AB74" s="4">
        <f t="shared" si="2"/>
        <v>49</v>
      </c>
    </row>
    <row r="75" spans="1:28" x14ac:dyDescent="0.25">
      <c r="A75" s="21">
        <v>42824</v>
      </c>
      <c r="B75" s="22">
        <v>733</v>
      </c>
      <c r="C75" s="21"/>
      <c r="D75" s="22"/>
      <c r="E75" s="22"/>
      <c r="F75" s="21" t="s">
        <v>19</v>
      </c>
      <c r="G75" s="23">
        <v>58.1</v>
      </c>
      <c r="H75" s="23">
        <f t="shared" si="0"/>
        <v>14.5</v>
      </c>
      <c r="I75" s="23"/>
      <c r="J75" s="23"/>
      <c r="K75" s="23">
        <v>47.5</v>
      </c>
      <c r="L75" s="23">
        <f t="shared" si="1"/>
        <v>8.6111111111111107</v>
      </c>
      <c r="M75" s="23"/>
      <c r="N75" s="25"/>
      <c r="O75" s="25"/>
      <c r="P75" s="25"/>
      <c r="Q75" s="25"/>
      <c r="R75" s="25"/>
      <c r="S75" s="13"/>
      <c r="T75" s="13"/>
      <c r="U75" s="25"/>
      <c r="V75" s="25"/>
      <c r="W75" s="25"/>
      <c r="X75" s="25"/>
      <c r="Y75" s="25" t="s">
        <v>70</v>
      </c>
      <c r="Z75" s="18"/>
      <c r="AA75" s="27"/>
      <c r="AB75" s="4">
        <f t="shared" si="2"/>
        <v>49</v>
      </c>
    </row>
    <row r="76" spans="1:28" x14ac:dyDescent="0.25">
      <c r="A76" s="21">
        <v>42824</v>
      </c>
      <c r="B76" s="22">
        <v>1155</v>
      </c>
      <c r="C76" s="21"/>
      <c r="D76" s="22"/>
      <c r="E76" s="22"/>
      <c r="F76" s="21" t="s">
        <v>19</v>
      </c>
      <c r="G76" s="23">
        <v>64.5</v>
      </c>
      <c r="H76" s="23">
        <f t="shared" ref="H76:H139" si="3">CONVERT(G76,"F","C")</f>
        <v>18.055555555555554</v>
      </c>
      <c r="I76" s="23"/>
      <c r="J76" s="23"/>
      <c r="K76" s="23">
        <v>72.599999999999994</v>
      </c>
      <c r="L76" s="23">
        <f t="shared" ref="L76:L139" si="4">CONVERT(K76,"F","C")</f>
        <v>22.555555555555554</v>
      </c>
      <c r="M76" s="23">
        <f>AVERAGE(O76:P76)</f>
        <v>60.599999999999994</v>
      </c>
      <c r="N76" s="23">
        <f>CONVERT(M76,"F","C")</f>
        <v>15.888888888888886</v>
      </c>
      <c r="O76" s="25">
        <v>76.3</v>
      </c>
      <c r="P76" s="25">
        <v>44.9</v>
      </c>
      <c r="Q76" s="25"/>
      <c r="R76" s="25"/>
      <c r="S76" s="13"/>
      <c r="T76" s="13"/>
      <c r="U76" s="25"/>
      <c r="V76" s="25"/>
      <c r="W76" s="25"/>
      <c r="X76" s="25"/>
      <c r="Y76" s="25" t="s">
        <v>145</v>
      </c>
      <c r="Z76" s="18">
        <v>51.331000000000003</v>
      </c>
      <c r="AA76" s="27"/>
      <c r="AB76" s="4">
        <f t="shared" ref="AB76:AB139" si="5">IF(F76="Otter Island, south fork",49,0)</f>
        <v>49</v>
      </c>
    </row>
    <row r="77" spans="1:28" x14ac:dyDescent="0.25">
      <c r="A77" s="21">
        <v>42825</v>
      </c>
      <c r="B77" s="22">
        <v>640</v>
      </c>
      <c r="C77" s="21"/>
      <c r="D77" s="22"/>
      <c r="E77" s="22"/>
      <c r="F77" s="21" t="s">
        <v>19</v>
      </c>
      <c r="G77" s="23">
        <v>55.5</v>
      </c>
      <c r="H77" s="23">
        <f t="shared" si="3"/>
        <v>13.055555555555555</v>
      </c>
      <c r="I77" s="23"/>
      <c r="J77" s="23"/>
      <c r="K77" s="23">
        <v>41.8</v>
      </c>
      <c r="L77" s="23">
        <f t="shared" si="4"/>
        <v>5.4444444444444429</v>
      </c>
      <c r="M77" s="23"/>
      <c r="N77" s="25"/>
      <c r="O77" s="25"/>
      <c r="P77" s="25"/>
      <c r="Q77" s="25"/>
      <c r="R77" s="25"/>
      <c r="S77" s="13"/>
      <c r="T77" s="13"/>
      <c r="U77" s="25"/>
      <c r="V77" s="25"/>
      <c r="W77" s="25"/>
      <c r="X77" s="25"/>
      <c r="Y77" s="25" t="s">
        <v>146</v>
      </c>
      <c r="Z77" s="18"/>
      <c r="AA77" s="27"/>
      <c r="AB77" s="4">
        <f t="shared" si="5"/>
        <v>49</v>
      </c>
    </row>
    <row r="78" spans="1:28" x14ac:dyDescent="0.25">
      <c r="A78" s="21">
        <v>42825</v>
      </c>
      <c r="B78" s="22">
        <v>1525</v>
      </c>
      <c r="C78" s="21"/>
      <c r="D78" s="22"/>
      <c r="E78" s="22"/>
      <c r="F78" s="21" t="s">
        <v>19</v>
      </c>
      <c r="G78" s="23">
        <v>55.9</v>
      </c>
      <c r="H78" s="23">
        <f t="shared" si="3"/>
        <v>13.277777777777777</v>
      </c>
      <c r="I78" s="23"/>
      <c r="J78" s="23"/>
      <c r="K78" s="23">
        <v>50.5</v>
      </c>
      <c r="L78" s="23">
        <f t="shared" si="4"/>
        <v>10.277777777777777</v>
      </c>
      <c r="M78" s="23"/>
      <c r="N78" s="25"/>
      <c r="O78" s="25"/>
      <c r="P78" s="25"/>
      <c r="Q78" s="25"/>
      <c r="R78" s="25"/>
      <c r="S78" s="13"/>
      <c r="T78" s="13"/>
      <c r="U78" s="25"/>
      <c r="V78" s="25"/>
      <c r="W78" s="25"/>
      <c r="X78" s="25"/>
      <c r="Y78" s="25" t="s">
        <v>144</v>
      </c>
      <c r="Z78" s="18"/>
      <c r="AA78" s="27"/>
      <c r="AB78" s="4">
        <f t="shared" si="5"/>
        <v>49</v>
      </c>
    </row>
    <row r="79" spans="1:28" x14ac:dyDescent="0.25">
      <c r="A79" s="21">
        <v>42825</v>
      </c>
      <c r="B79" s="22">
        <v>1754</v>
      </c>
      <c r="C79" s="21"/>
      <c r="D79" s="22"/>
      <c r="E79" s="22"/>
      <c r="F79" s="21" t="s">
        <v>19</v>
      </c>
      <c r="G79" s="23">
        <v>56.3</v>
      </c>
      <c r="H79" s="23">
        <f t="shared" si="3"/>
        <v>13.499999999999998</v>
      </c>
      <c r="I79" s="23">
        <f>AVERAGE(G77,G79)</f>
        <v>55.9</v>
      </c>
      <c r="J79" s="23">
        <f>CONVERT(I79,"F","C")</f>
        <v>13.277777777777777</v>
      </c>
      <c r="K79" s="23">
        <v>49.1</v>
      </c>
      <c r="L79" s="23">
        <f t="shared" si="4"/>
        <v>9.5</v>
      </c>
      <c r="M79" s="23">
        <f>AVERAGE(O79:P79)</f>
        <v>47.599999999999994</v>
      </c>
      <c r="N79" s="23">
        <f>CONVERT(M79,"F","C")</f>
        <v>8.6666666666666625</v>
      </c>
      <c r="O79" s="25">
        <v>53.8</v>
      </c>
      <c r="P79" s="25">
        <v>41.4</v>
      </c>
      <c r="Q79" s="25"/>
      <c r="R79" s="25"/>
      <c r="S79" s="13"/>
      <c r="T79" s="13"/>
      <c r="U79" s="25"/>
      <c r="V79" s="25"/>
      <c r="W79" s="25"/>
      <c r="X79" s="25"/>
      <c r="Y79" s="25" t="s">
        <v>144</v>
      </c>
      <c r="Z79" s="18">
        <v>50.6</v>
      </c>
      <c r="AA79" s="27"/>
      <c r="AB79" s="4">
        <f t="shared" si="5"/>
        <v>49</v>
      </c>
    </row>
    <row r="80" spans="1:28" x14ac:dyDescent="0.25">
      <c r="A80" s="21">
        <v>42826</v>
      </c>
      <c r="B80" s="22">
        <v>702</v>
      </c>
      <c r="C80" s="21"/>
      <c r="D80" s="22"/>
      <c r="E80" s="22"/>
      <c r="F80" s="21" t="s">
        <v>19</v>
      </c>
      <c r="G80" s="23">
        <v>52.7</v>
      </c>
      <c r="H80" s="23">
        <f t="shared" si="3"/>
        <v>11.500000000000002</v>
      </c>
      <c r="I80" s="23"/>
      <c r="J80" s="23"/>
      <c r="K80" s="23">
        <v>38</v>
      </c>
      <c r="L80" s="23">
        <f t="shared" si="4"/>
        <v>3.333333333333333</v>
      </c>
      <c r="M80" s="23"/>
      <c r="N80" s="25"/>
      <c r="O80" s="25"/>
      <c r="P80" s="25"/>
      <c r="Q80" s="25"/>
      <c r="R80" s="13"/>
      <c r="S80" s="13"/>
      <c r="T80" s="13"/>
      <c r="U80" s="25"/>
      <c r="V80" s="25"/>
      <c r="W80" s="25"/>
      <c r="X80" s="25"/>
      <c r="Y80" s="25" t="s">
        <v>113</v>
      </c>
      <c r="Z80" s="18"/>
      <c r="AA80" s="27"/>
      <c r="AB80" s="4">
        <f t="shared" si="5"/>
        <v>49</v>
      </c>
    </row>
    <row r="81" spans="1:28" x14ac:dyDescent="0.25">
      <c r="A81" s="21">
        <v>42826</v>
      </c>
      <c r="B81" s="22">
        <v>1226</v>
      </c>
      <c r="C81" s="21"/>
      <c r="D81" s="22"/>
      <c r="E81" s="22"/>
      <c r="F81" s="21" t="s">
        <v>19</v>
      </c>
      <c r="G81" s="23">
        <v>57.5</v>
      </c>
      <c r="H81" s="23">
        <f t="shared" si="3"/>
        <v>14.166666666666666</v>
      </c>
      <c r="I81" s="23"/>
      <c r="J81" s="23"/>
      <c r="K81" s="23">
        <v>60.1</v>
      </c>
      <c r="L81" s="23">
        <f t="shared" si="4"/>
        <v>15.611111111111111</v>
      </c>
      <c r="M81" s="23"/>
      <c r="N81" s="25"/>
      <c r="O81" s="25"/>
      <c r="P81" s="25"/>
      <c r="Q81" s="25"/>
      <c r="R81" s="13"/>
      <c r="S81" s="13"/>
      <c r="T81" s="13"/>
      <c r="U81" s="25"/>
      <c r="V81" s="25"/>
      <c r="W81" s="25"/>
      <c r="X81" s="25"/>
      <c r="Y81" s="25" t="s">
        <v>113</v>
      </c>
      <c r="Z81" s="18"/>
      <c r="AA81" s="27"/>
      <c r="AB81" s="4">
        <f t="shared" si="5"/>
        <v>49</v>
      </c>
    </row>
    <row r="82" spans="1:28" x14ac:dyDescent="0.25">
      <c r="A82" s="21">
        <v>42826</v>
      </c>
      <c r="B82" s="22">
        <v>1718</v>
      </c>
      <c r="C82" s="21"/>
      <c r="D82" s="22"/>
      <c r="E82" s="22"/>
      <c r="F82" s="21" t="s">
        <v>19</v>
      </c>
      <c r="G82" s="23">
        <v>60.6</v>
      </c>
      <c r="H82" s="23">
        <f t="shared" si="3"/>
        <v>15.888888888888889</v>
      </c>
      <c r="I82" s="23">
        <f>AVERAGE(G80,G82)</f>
        <v>56.650000000000006</v>
      </c>
      <c r="J82" s="23">
        <f>CONVERT(I82,"F","C")</f>
        <v>13.694444444444446</v>
      </c>
      <c r="K82" s="23">
        <v>68.099999999999994</v>
      </c>
      <c r="L82" s="23">
        <f t="shared" si="4"/>
        <v>20.055555555555554</v>
      </c>
      <c r="M82" s="23">
        <f>AVERAGE(O82:P82)</f>
        <v>52.7</v>
      </c>
      <c r="N82" s="23">
        <f>CONVERT(M82,"F","C")</f>
        <v>11.500000000000002</v>
      </c>
      <c r="O82" s="25">
        <v>68.2</v>
      </c>
      <c r="P82" s="25">
        <v>37.200000000000003</v>
      </c>
      <c r="Q82" s="25"/>
      <c r="R82" s="13"/>
      <c r="S82" s="13"/>
      <c r="T82" s="13"/>
      <c r="U82" s="25"/>
      <c r="V82" s="25"/>
      <c r="W82" s="25"/>
      <c r="X82" s="25"/>
      <c r="Y82" s="25" t="s">
        <v>144</v>
      </c>
      <c r="Z82" s="29">
        <v>59.478000000000002</v>
      </c>
      <c r="AA82" s="27"/>
      <c r="AB82" s="4">
        <f t="shared" si="5"/>
        <v>49</v>
      </c>
    </row>
    <row r="83" spans="1:28" x14ac:dyDescent="0.25">
      <c r="A83" s="21">
        <v>42827</v>
      </c>
      <c r="B83" s="22">
        <v>747</v>
      </c>
      <c r="C83" s="21"/>
      <c r="D83" s="22"/>
      <c r="E83" s="22"/>
      <c r="F83" s="21" t="s">
        <v>19</v>
      </c>
      <c r="G83" s="23">
        <v>56</v>
      </c>
      <c r="H83" s="23">
        <f t="shared" si="3"/>
        <v>13.333333333333332</v>
      </c>
      <c r="I83" s="23"/>
      <c r="J83" s="23"/>
      <c r="K83" s="23">
        <v>45</v>
      </c>
      <c r="L83" s="23">
        <f t="shared" si="4"/>
        <v>7.2222222222222223</v>
      </c>
      <c r="M83" s="23"/>
      <c r="N83" s="25"/>
      <c r="O83" s="25"/>
      <c r="P83" s="25"/>
      <c r="Q83" s="25"/>
      <c r="R83" s="13"/>
      <c r="S83" s="13"/>
      <c r="T83" s="13"/>
      <c r="U83" s="25"/>
      <c r="V83" s="25"/>
      <c r="W83" s="25"/>
      <c r="X83" s="25"/>
      <c r="Y83" s="25" t="s">
        <v>149</v>
      </c>
      <c r="Z83" s="18"/>
      <c r="AA83" s="27"/>
      <c r="AB83" s="4">
        <f t="shared" si="5"/>
        <v>49</v>
      </c>
    </row>
    <row r="84" spans="1:28" x14ac:dyDescent="0.25">
      <c r="A84" s="21">
        <v>42827</v>
      </c>
      <c r="B84" s="22">
        <v>1208</v>
      </c>
      <c r="C84" s="21"/>
      <c r="D84" s="22"/>
      <c r="E84" s="22"/>
      <c r="F84" s="21" t="s">
        <v>19</v>
      </c>
      <c r="G84" s="23">
        <v>62.2</v>
      </c>
      <c r="H84" s="23">
        <f t="shared" si="3"/>
        <v>16.777777777777779</v>
      </c>
      <c r="I84" s="23"/>
      <c r="J84" s="23"/>
      <c r="K84" s="23">
        <v>68.7</v>
      </c>
      <c r="L84" s="23">
        <f t="shared" si="4"/>
        <v>20.388888888888889</v>
      </c>
      <c r="M84" s="23"/>
      <c r="N84" s="25"/>
      <c r="O84" s="25"/>
      <c r="P84" s="25"/>
      <c r="Q84" s="25"/>
      <c r="R84" s="13"/>
      <c r="S84" s="13"/>
      <c r="T84" s="13"/>
      <c r="U84" s="25"/>
      <c r="V84" s="25"/>
      <c r="W84" s="25"/>
      <c r="X84" s="25"/>
      <c r="Y84" s="25" t="s">
        <v>155</v>
      </c>
      <c r="Z84" s="18"/>
      <c r="AA84" s="27"/>
      <c r="AB84" s="4">
        <f t="shared" si="5"/>
        <v>49</v>
      </c>
    </row>
    <row r="85" spans="1:28" x14ac:dyDescent="0.25">
      <c r="A85" s="21">
        <v>42827</v>
      </c>
      <c r="B85" s="22">
        <v>1720</v>
      </c>
      <c r="C85" s="21"/>
      <c r="D85" s="22"/>
      <c r="E85" s="22"/>
      <c r="F85" s="21" t="s">
        <v>19</v>
      </c>
      <c r="G85" s="23">
        <v>64.3</v>
      </c>
      <c r="H85" s="23">
        <f t="shared" si="3"/>
        <v>17.944444444444443</v>
      </c>
      <c r="I85" s="23">
        <f>AVERAGE(G83,G85)</f>
        <v>60.15</v>
      </c>
      <c r="J85" s="23">
        <f>CONVERT(I85,"F","C")</f>
        <v>15.638888888888888</v>
      </c>
      <c r="K85" s="23">
        <v>77.400000000000006</v>
      </c>
      <c r="L85" s="23">
        <f t="shared" si="4"/>
        <v>25.222222222222225</v>
      </c>
      <c r="M85" s="23">
        <f>AVERAGE(O85:P85)</f>
        <v>58.95</v>
      </c>
      <c r="N85" s="23">
        <f>CONVERT(M85,"F","C")</f>
        <v>14.972222222222223</v>
      </c>
      <c r="O85" s="25">
        <v>78.3</v>
      </c>
      <c r="P85" s="25">
        <v>39.6</v>
      </c>
      <c r="Q85" s="25"/>
      <c r="R85" s="13"/>
      <c r="S85" s="13"/>
      <c r="T85" s="13"/>
      <c r="U85" s="25"/>
      <c r="V85" s="25"/>
      <c r="W85" s="25"/>
      <c r="X85" s="25"/>
      <c r="Y85" s="25" t="s">
        <v>155</v>
      </c>
      <c r="Z85" s="18"/>
      <c r="AA85" s="27"/>
      <c r="AB85" s="4">
        <f t="shared" si="5"/>
        <v>49</v>
      </c>
    </row>
    <row r="86" spans="1:28" x14ac:dyDescent="0.25">
      <c r="A86" s="21">
        <v>42828</v>
      </c>
      <c r="B86" s="22">
        <v>737</v>
      </c>
      <c r="C86" s="21"/>
      <c r="D86" s="22"/>
      <c r="E86" s="22"/>
      <c r="F86" s="21" t="s">
        <v>19</v>
      </c>
      <c r="G86" s="23">
        <v>59.1</v>
      </c>
      <c r="H86" s="23">
        <f t="shared" si="3"/>
        <v>15.055555555555555</v>
      </c>
      <c r="I86" s="23"/>
      <c r="J86" s="23"/>
      <c r="K86" s="23">
        <v>48.5</v>
      </c>
      <c r="L86" s="23">
        <f t="shared" si="4"/>
        <v>9.1666666666666661</v>
      </c>
      <c r="M86" s="23"/>
      <c r="N86" s="25"/>
      <c r="O86" s="25"/>
      <c r="P86" s="25"/>
      <c r="Q86" s="25"/>
      <c r="R86" s="13"/>
      <c r="S86" s="13"/>
      <c r="T86" s="13"/>
      <c r="U86" s="25"/>
      <c r="V86" s="25"/>
      <c r="W86" s="25"/>
      <c r="X86" s="25"/>
      <c r="Y86" s="25" t="s">
        <v>155</v>
      </c>
      <c r="Z86" s="18"/>
      <c r="AA86" s="27"/>
      <c r="AB86" s="4">
        <f t="shared" si="5"/>
        <v>49</v>
      </c>
    </row>
    <row r="87" spans="1:28" x14ac:dyDescent="0.25">
      <c r="A87" s="21">
        <v>42828</v>
      </c>
      <c r="B87" s="22">
        <v>1151</v>
      </c>
      <c r="C87" s="21"/>
      <c r="D87" s="22"/>
      <c r="E87" s="22"/>
      <c r="F87" s="21" t="s">
        <v>19</v>
      </c>
      <c r="G87" s="23">
        <v>64.7</v>
      </c>
      <c r="H87" s="23">
        <f t="shared" si="3"/>
        <v>18.166666666666668</v>
      </c>
      <c r="I87" s="23"/>
      <c r="J87" s="23"/>
      <c r="K87" s="23">
        <v>72.400000000000006</v>
      </c>
      <c r="L87" s="23">
        <f t="shared" si="4"/>
        <v>22.444444444444446</v>
      </c>
      <c r="M87" s="25"/>
      <c r="N87" s="25"/>
      <c r="O87" s="25"/>
      <c r="P87" s="25"/>
      <c r="Q87" s="25"/>
      <c r="R87" s="13"/>
      <c r="S87" s="13"/>
      <c r="T87" s="13"/>
      <c r="U87" s="25"/>
      <c r="V87" s="25"/>
      <c r="W87" s="25"/>
      <c r="X87" s="25"/>
      <c r="Y87" s="25" t="s">
        <v>155</v>
      </c>
      <c r="Z87" s="18"/>
      <c r="AA87" s="27"/>
      <c r="AB87" s="4">
        <f t="shared" si="5"/>
        <v>49</v>
      </c>
    </row>
    <row r="88" spans="1:28" x14ac:dyDescent="0.25">
      <c r="A88" s="21">
        <v>42828</v>
      </c>
      <c r="B88" s="22">
        <v>1645</v>
      </c>
      <c r="C88" s="21"/>
      <c r="D88" s="22"/>
      <c r="E88" s="22"/>
      <c r="F88" s="21" t="s">
        <v>19</v>
      </c>
      <c r="G88" s="23">
        <v>63.8</v>
      </c>
      <c r="H88" s="23">
        <f t="shared" si="3"/>
        <v>17.666666666666664</v>
      </c>
      <c r="I88" s="23">
        <f>AVERAGE(G86,G87)</f>
        <v>61.900000000000006</v>
      </c>
      <c r="J88" s="23">
        <f>CONVERT(I88,"F","C")</f>
        <v>16.611111111111114</v>
      </c>
      <c r="K88" s="23">
        <v>69.8</v>
      </c>
      <c r="L88" s="23">
        <f t="shared" si="4"/>
        <v>20.999999999999996</v>
      </c>
      <c r="M88" s="23">
        <f>AVERAGE(O88:P88)</f>
        <v>59.9</v>
      </c>
      <c r="N88" s="23">
        <f>CONVERT(M88,"F","C")</f>
        <v>15.499999999999998</v>
      </c>
      <c r="O88" s="25">
        <v>75.8</v>
      </c>
      <c r="P88" s="25">
        <v>44</v>
      </c>
      <c r="Q88" s="25"/>
      <c r="R88" s="13"/>
      <c r="S88" s="13"/>
      <c r="T88" s="13"/>
      <c r="U88" s="25"/>
      <c r="V88" s="25"/>
      <c r="W88" s="25"/>
      <c r="X88" s="25"/>
      <c r="Y88" s="25" t="s">
        <v>155</v>
      </c>
      <c r="Z88" s="18"/>
      <c r="AA88" s="27"/>
      <c r="AB88" s="4">
        <f t="shared" si="5"/>
        <v>49</v>
      </c>
    </row>
    <row r="89" spans="1:28" x14ac:dyDescent="0.25">
      <c r="A89" s="21">
        <v>42829</v>
      </c>
      <c r="B89" s="22">
        <v>818</v>
      </c>
      <c r="C89" s="21"/>
      <c r="D89" s="22"/>
      <c r="E89" s="22"/>
      <c r="F89" s="21" t="s">
        <v>19</v>
      </c>
      <c r="G89" s="23">
        <v>58.2</v>
      </c>
      <c r="H89" s="23">
        <f t="shared" si="3"/>
        <v>14.555555555555557</v>
      </c>
      <c r="I89" s="23"/>
      <c r="J89" s="23"/>
      <c r="K89" s="23">
        <v>47.7</v>
      </c>
      <c r="L89" s="23">
        <f t="shared" si="4"/>
        <v>8.7222222222222232</v>
      </c>
      <c r="M89" s="25"/>
      <c r="N89" s="23"/>
      <c r="O89" s="25"/>
      <c r="P89" s="25"/>
      <c r="Q89" s="25"/>
      <c r="R89" s="13"/>
      <c r="S89" s="13"/>
      <c r="T89" s="13"/>
      <c r="U89" s="25"/>
      <c r="V89" s="25"/>
      <c r="W89" s="25"/>
      <c r="X89" s="25"/>
      <c r="Y89" s="25" t="s">
        <v>155</v>
      </c>
      <c r="Z89" s="18"/>
      <c r="AA89" s="27"/>
      <c r="AB89" s="4">
        <f t="shared" si="5"/>
        <v>49</v>
      </c>
    </row>
    <row r="90" spans="1:28" x14ac:dyDescent="0.25">
      <c r="A90" s="21">
        <v>42829</v>
      </c>
      <c r="B90" s="22">
        <v>1240</v>
      </c>
      <c r="C90" s="21"/>
      <c r="D90" s="22"/>
      <c r="E90" s="22"/>
      <c r="F90" s="21" t="s">
        <v>19</v>
      </c>
      <c r="G90" s="23">
        <v>60.3</v>
      </c>
      <c r="H90" s="23">
        <f t="shared" si="3"/>
        <v>15.72222222222222</v>
      </c>
      <c r="I90" s="23"/>
      <c r="J90" s="23"/>
      <c r="K90" s="23">
        <v>62.2</v>
      </c>
      <c r="L90" s="23">
        <f t="shared" si="4"/>
        <v>16.777777777777779</v>
      </c>
      <c r="M90" s="25"/>
      <c r="N90" s="23"/>
      <c r="O90" s="25"/>
      <c r="P90" s="25"/>
      <c r="Q90" s="25"/>
      <c r="R90" s="13"/>
      <c r="S90" s="13"/>
      <c r="T90" s="13"/>
      <c r="U90" s="25"/>
      <c r="V90" s="25"/>
      <c r="W90" s="25"/>
      <c r="X90" s="25"/>
      <c r="Y90" s="25" t="s">
        <v>155</v>
      </c>
      <c r="Z90" s="30">
        <v>48.567</v>
      </c>
      <c r="AA90" s="27"/>
      <c r="AB90" s="4">
        <f t="shared" si="5"/>
        <v>49</v>
      </c>
    </row>
    <row r="91" spans="1:28" x14ac:dyDescent="0.25">
      <c r="A91" s="21">
        <v>42829</v>
      </c>
      <c r="B91" s="22">
        <v>1713</v>
      </c>
      <c r="C91" s="21"/>
      <c r="D91" s="22"/>
      <c r="E91" s="22"/>
      <c r="F91" s="21" t="s">
        <v>19</v>
      </c>
      <c r="G91" s="23">
        <v>60.7</v>
      </c>
      <c r="H91" s="23">
        <f t="shared" si="3"/>
        <v>15.944444444444446</v>
      </c>
      <c r="I91" s="23">
        <f>AVERAGE(G89,G91)</f>
        <v>59.45</v>
      </c>
      <c r="J91" s="23">
        <f>CONVERT(I91,"F","C")</f>
        <v>15.250000000000002</v>
      </c>
      <c r="K91" s="23">
        <v>66.900000000000006</v>
      </c>
      <c r="L91" s="23">
        <f t="shared" si="4"/>
        <v>19.388888888888893</v>
      </c>
      <c r="M91" s="23">
        <f>AVERAGE(O91:P91)</f>
        <v>54.15</v>
      </c>
      <c r="N91" s="23">
        <f>CONVERT(M91,"F","C")</f>
        <v>12.305555555555554</v>
      </c>
      <c r="O91" s="25">
        <v>68.099999999999994</v>
      </c>
      <c r="P91" s="25">
        <v>40.200000000000003</v>
      </c>
      <c r="Q91" s="25"/>
      <c r="R91" s="13"/>
      <c r="S91" s="13"/>
      <c r="T91" s="13"/>
      <c r="U91" s="25"/>
      <c r="V91" s="25"/>
      <c r="W91" s="25"/>
      <c r="X91" s="25"/>
      <c r="Y91" s="25" t="s">
        <v>156</v>
      </c>
      <c r="Z91" s="18"/>
      <c r="AA91" s="27"/>
      <c r="AB91" s="4">
        <f t="shared" si="5"/>
        <v>49</v>
      </c>
    </row>
    <row r="92" spans="1:28" x14ac:dyDescent="0.25">
      <c r="A92" s="21">
        <v>42830</v>
      </c>
      <c r="B92" s="22">
        <v>726</v>
      </c>
      <c r="C92" s="21"/>
      <c r="D92" s="22"/>
      <c r="E92" s="22"/>
      <c r="F92" s="21" t="s">
        <v>19</v>
      </c>
      <c r="G92" s="23">
        <v>55.7</v>
      </c>
      <c r="H92" s="23">
        <f t="shared" si="3"/>
        <v>13.166666666666668</v>
      </c>
      <c r="I92" s="23"/>
      <c r="J92" s="23"/>
      <c r="K92" s="23">
        <v>41</v>
      </c>
      <c r="L92" s="23">
        <f t="shared" si="4"/>
        <v>5</v>
      </c>
      <c r="M92" s="25"/>
      <c r="N92" s="23"/>
      <c r="O92" s="25"/>
      <c r="P92" s="25"/>
      <c r="Q92" s="25"/>
      <c r="R92" s="13"/>
      <c r="S92" s="13"/>
      <c r="T92" s="13"/>
      <c r="U92" s="25"/>
      <c r="V92" s="25"/>
      <c r="W92" s="25"/>
      <c r="X92" s="25"/>
      <c r="Y92" s="25" t="s">
        <v>157</v>
      </c>
      <c r="Z92" s="31">
        <v>51.36</v>
      </c>
      <c r="AA92" s="27"/>
      <c r="AB92" s="4">
        <f t="shared" si="5"/>
        <v>49</v>
      </c>
    </row>
    <row r="93" spans="1:28" x14ac:dyDescent="0.25">
      <c r="A93" s="21">
        <v>42831</v>
      </c>
      <c r="B93" s="22">
        <v>646</v>
      </c>
      <c r="C93" s="21"/>
      <c r="D93" s="22"/>
      <c r="E93" s="22"/>
      <c r="F93" s="21" t="s">
        <v>19</v>
      </c>
      <c r="G93" s="23">
        <v>57.1</v>
      </c>
      <c r="H93" s="23">
        <f t="shared" si="3"/>
        <v>13.944444444444445</v>
      </c>
      <c r="I93" s="23"/>
      <c r="J93" s="23"/>
      <c r="K93" s="23">
        <v>43.5</v>
      </c>
      <c r="L93" s="23">
        <f t="shared" si="4"/>
        <v>6.3888888888888884</v>
      </c>
      <c r="M93" s="25"/>
      <c r="N93" s="23"/>
      <c r="O93" s="25"/>
      <c r="P93" s="25"/>
      <c r="Q93" s="25"/>
      <c r="R93" s="13"/>
      <c r="S93" s="13"/>
      <c r="T93" s="13"/>
      <c r="U93" s="25"/>
      <c r="V93" s="25"/>
      <c r="W93" s="25"/>
      <c r="X93" s="25"/>
      <c r="Y93" s="25" t="s">
        <v>158</v>
      </c>
      <c r="Z93" s="18"/>
      <c r="AA93" s="27"/>
      <c r="AB93" s="4">
        <f t="shared" si="5"/>
        <v>49</v>
      </c>
    </row>
    <row r="94" spans="1:28" x14ac:dyDescent="0.25">
      <c r="A94" s="21">
        <v>42831</v>
      </c>
      <c r="B94" s="22">
        <v>1305</v>
      </c>
      <c r="C94" s="21"/>
      <c r="D94" s="22"/>
      <c r="E94" s="22"/>
      <c r="F94" s="21" t="s">
        <v>19</v>
      </c>
      <c r="G94" s="23">
        <v>70.8</v>
      </c>
      <c r="H94" s="23">
        <f t="shared" si="3"/>
        <v>21.555555555555554</v>
      </c>
      <c r="I94" s="23"/>
      <c r="J94" s="23"/>
      <c r="K94" s="23">
        <v>79</v>
      </c>
      <c r="L94" s="23">
        <f t="shared" si="4"/>
        <v>26.111111111111111</v>
      </c>
      <c r="M94" s="25"/>
      <c r="N94" s="23"/>
      <c r="O94" s="25"/>
      <c r="P94" s="25"/>
      <c r="Q94" s="25"/>
      <c r="R94" s="13"/>
      <c r="S94" s="13"/>
      <c r="T94" s="13"/>
      <c r="U94" s="25"/>
      <c r="V94" s="25"/>
      <c r="W94" s="25"/>
      <c r="X94" s="25"/>
      <c r="Y94" s="25" t="s">
        <v>159</v>
      </c>
      <c r="Z94" s="18"/>
      <c r="AA94" s="27"/>
      <c r="AB94" s="4">
        <f t="shared" si="5"/>
        <v>49</v>
      </c>
    </row>
    <row r="95" spans="1:28" x14ac:dyDescent="0.25">
      <c r="A95" s="21">
        <v>42831</v>
      </c>
      <c r="B95" s="22">
        <v>1805</v>
      </c>
      <c r="C95" s="21"/>
      <c r="D95" s="22"/>
      <c r="E95" s="22"/>
      <c r="F95" s="21" t="s">
        <v>19</v>
      </c>
      <c r="G95" s="23">
        <v>65.599999999999994</v>
      </c>
      <c r="H95" s="23">
        <f t="shared" si="3"/>
        <v>18.666666666666664</v>
      </c>
      <c r="I95" s="23">
        <f>AVERAGE(G94,G93)</f>
        <v>63.95</v>
      </c>
      <c r="J95" s="23">
        <f>CONVERT(I95,"F","C")</f>
        <v>17.75</v>
      </c>
      <c r="K95" s="23">
        <v>76.400000000000006</v>
      </c>
      <c r="L95" s="23">
        <f t="shared" si="4"/>
        <v>24.666666666666668</v>
      </c>
      <c r="M95" s="23">
        <f>AVERAGE(O95:P95)</f>
        <v>62.3</v>
      </c>
      <c r="N95" s="23">
        <f>CONVERT(M95,"F","C")</f>
        <v>16.833333333333332</v>
      </c>
      <c r="O95" s="25">
        <v>81.5</v>
      </c>
      <c r="P95" s="25">
        <v>43.1</v>
      </c>
      <c r="Q95" s="25"/>
      <c r="R95" s="13"/>
      <c r="S95" s="13"/>
      <c r="T95" s="13"/>
      <c r="U95" s="25"/>
      <c r="V95" s="25"/>
      <c r="W95" s="25"/>
      <c r="X95" s="25"/>
      <c r="Y95" s="25" t="s">
        <v>160</v>
      </c>
      <c r="Z95" s="31">
        <v>47.21</v>
      </c>
      <c r="AA95" s="27"/>
      <c r="AB95" s="4">
        <f t="shared" si="5"/>
        <v>49</v>
      </c>
    </row>
    <row r="96" spans="1:28" x14ac:dyDescent="0.25">
      <c r="A96" s="21">
        <v>42832</v>
      </c>
      <c r="B96" s="22">
        <v>714</v>
      </c>
      <c r="C96" s="21"/>
      <c r="D96" s="22"/>
      <c r="E96" s="22"/>
      <c r="F96" s="21" t="s">
        <v>19</v>
      </c>
      <c r="G96" s="23">
        <v>59.1</v>
      </c>
      <c r="H96" s="23">
        <f t="shared" si="3"/>
        <v>15.055555555555555</v>
      </c>
      <c r="I96" s="23"/>
      <c r="J96" s="23"/>
      <c r="K96" s="23">
        <v>47.7</v>
      </c>
      <c r="L96" s="23">
        <f t="shared" si="4"/>
        <v>8.7222222222222232</v>
      </c>
      <c r="M96" s="25"/>
      <c r="N96" s="23"/>
      <c r="O96" s="25"/>
      <c r="P96" s="25"/>
      <c r="Q96" s="25"/>
      <c r="R96" s="13"/>
      <c r="S96" s="13"/>
      <c r="T96" s="13"/>
      <c r="U96" s="25"/>
      <c r="V96" s="25"/>
      <c r="W96" s="25"/>
      <c r="X96" s="25"/>
      <c r="Y96" s="25" t="s">
        <v>161</v>
      </c>
      <c r="Z96" s="18"/>
      <c r="AA96" s="27"/>
      <c r="AB96" s="4">
        <f t="shared" si="5"/>
        <v>49</v>
      </c>
    </row>
    <row r="97" spans="1:28" x14ac:dyDescent="0.25">
      <c r="A97" s="21">
        <v>42832</v>
      </c>
      <c r="B97" s="22">
        <v>1414</v>
      </c>
      <c r="C97" s="21"/>
      <c r="D97" s="22"/>
      <c r="E97" s="22"/>
      <c r="F97" s="21" t="s">
        <v>19</v>
      </c>
      <c r="G97" s="23">
        <v>67.7</v>
      </c>
      <c r="H97" s="23">
        <f t="shared" si="3"/>
        <v>19.833333333333336</v>
      </c>
      <c r="I97" s="23"/>
      <c r="J97" s="23"/>
      <c r="K97" s="23">
        <v>77.400000000000006</v>
      </c>
      <c r="L97" s="23">
        <f t="shared" si="4"/>
        <v>25.222222222222225</v>
      </c>
      <c r="M97" s="25"/>
      <c r="N97" s="23"/>
      <c r="O97" s="25"/>
      <c r="P97" s="25"/>
      <c r="Q97" s="25"/>
      <c r="R97" s="13"/>
      <c r="S97" s="13"/>
      <c r="T97" s="13"/>
      <c r="U97" s="25"/>
      <c r="V97" s="25"/>
      <c r="W97" s="25"/>
      <c r="X97" s="25"/>
      <c r="Y97" s="25" t="s">
        <v>162</v>
      </c>
      <c r="Z97" s="18"/>
      <c r="AA97" s="27"/>
      <c r="AB97" s="4">
        <f t="shared" si="5"/>
        <v>49</v>
      </c>
    </row>
    <row r="98" spans="1:28" x14ac:dyDescent="0.25">
      <c r="A98" s="21">
        <v>42832</v>
      </c>
      <c r="B98" s="22">
        <v>1817</v>
      </c>
      <c r="C98" s="21"/>
      <c r="D98" s="22"/>
      <c r="E98" s="22"/>
      <c r="F98" s="21" t="s">
        <v>19</v>
      </c>
      <c r="G98" s="23">
        <v>64.400000000000006</v>
      </c>
      <c r="H98" s="23">
        <f t="shared" si="3"/>
        <v>18.000000000000004</v>
      </c>
      <c r="I98" s="23">
        <f>AVERAGE(G96,G97)</f>
        <v>63.400000000000006</v>
      </c>
      <c r="J98" s="23">
        <f>CONVERT(I98,"F","C")</f>
        <v>17.444444444444446</v>
      </c>
      <c r="K98" s="23">
        <v>71.5</v>
      </c>
      <c r="L98" s="23">
        <f t="shared" si="4"/>
        <v>21.944444444444443</v>
      </c>
      <c r="M98" s="23">
        <f>AVERAGE(O98:P98)</f>
        <v>63.4</v>
      </c>
      <c r="N98" s="23">
        <f>CONVERT(M98,"F","C")</f>
        <v>17.444444444444443</v>
      </c>
      <c r="O98" s="25">
        <v>80.3</v>
      </c>
      <c r="P98" s="25">
        <v>46.5</v>
      </c>
      <c r="Q98" s="25"/>
      <c r="R98" s="13"/>
      <c r="S98" s="13"/>
      <c r="T98" s="13"/>
      <c r="U98" s="25"/>
      <c r="V98" s="25"/>
      <c r="W98" s="25"/>
      <c r="X98" s="25"/>
      <c r="Y98" s="25" t="s">
        <v>162</v>
      </c>
      <c r="Z98" s="18">
        <v>43.31</v>
      </c>
      <c r="AA98" s="27"/>
      <c r="AB98" s="4">
        <f t="shared" si="5"/>
        <v>49</v>
      </c>
    </row>
    <row r="99" spans="1:28" x14ac:dyDescent="0.25">
      <c r="A99" s="21">
        <v>42833</v>
      </c>
      <c r="B99" s="22">
        <v>705</v>
      </c>
      <c r="C99" s="21"/>
      <c r="D99" s="22"/>
      <c r="E99" s="22"/>
      <c r="F99" s="21" t="s">
        <v>19</v>
      </c>
      <c r="G99" s="23">
        <v>59.4</v>
      </c>
      <c r="H99" s="23">
        <f t="shared" si="3"/>
        <v>15.222222222222221</v>
      </c>
      <c r="I99" s="23"/>
      <c r="J99" s="23"/>
      <c r="K99" s="23">
        <v>45</v>
      </c>
      <c r="L99" s="23">
        <f t="shared" si="4"/>
        <v>7.2222222222222223</v>
      </c>
      <c r="M99" s="25"/>
      <c r="N99" s="23"/>
      <c r="O99" s="25"/>
      <c r="P99" s="25"/>
      <c r="Q99" s="25"/>
      <c r="R99" s="13"/>
      <c r="S99" s="13"/>
      <c r="T99" s="13"/>
      <c r="U99" s="25"/>
      <c r="V99" s="25"/>
      <c r="W99" s="25"/>
      <c r="X99" s="25"/>
      <c r="Y99" s="25" t="s">
        <v>163</v>
      </c>
      <c r="Z99" s="18"/>
      <c r="AA99" s="27"/>
      <c r="AB99" s="4">
        <f t="shared" si="5"/>
        <v>49</v>
      </c>
    </row>
    <row r="100" spans="1:28" x14ac:dyDescent="0.25">
      <c r="A100" s="21">
        <v>42833</v>
      </c>
      <c r="B100" s="22">
        <v>1504</v>
      </c>
      <c r="C100" s="21"/>
      <c r="D100" s="22"/>
      <c r="E100" s="22"/>
      <c r="F100" s="21" t="s">
        <v>19</v>
      </c>
      <c r="G100" s="23">
        <v>64.400000000000006</v>
      </c>
      <c r="H100" s="23">
        <f t="shared" si="3"/>
        <v>18.000000000000004</v>
      </c>
      <c r="I100" s="23"/>
      <c r="J100" s="23"/>
      <c r="K100" s="23">
        <v>73</v>
      </c>
      <c r="L100" s="23">
        <f t="shared" si="4"/>
        <v>22.777777777777779</v>
      </c>
      <c r="M100" s="25"/>
      <c r="N100" s="23">
        <f>CONVERT(M100,"F","C")</f>
        <v>-17.777777777777779</v>
      </c>
      <c r="O100" s="25"/>
      <c r="P100" s="25"/>
      <c r="Q100" s="25"/>
      <c r="R100" s="13"/>
      <c r="S100" s="13"/>
      <c r="T100" s="13"/>
      <c r="U100" s="25"/>
      <c r="V100" s="25"/>
      <c r="W100" s="25"/>
      <c r="X100" s="25"/>
      <c r="Y100" s="25" t="s">
        <v>164</v>
      </c>
      <c r="Z100" s="18"/>
      <c r="AA100" s="27"/>
      <c r="AB100" s="4">
        <f t="shared" si="5"/>
        <v>49</v>
      </c>
    </row>
    <row r="101" spans="1:28" x14ac:dyDescent="0.25">
      <c r="A101" s="21">
        <v>42833</v>
      </c>
      <c r="B101" s="22">
        <v>1804</v>
      </c>
      <c r="C101" s="21"/>
      <c r="D101" s="22"/>
      <c r="E101" s="22"/>
      <c r="F101" s="21" t="s">
        <v>19</v>
      </c>
      <c r="G101" s="23">
        <v>63.1</v>
      </c>
      <c r="H101" s="23">
        <f t="shared" si="3"/>
        <v>17.277777777777779</v>
      </c>
      <c r="I101" s="23">
        <f>AVERAGE(G99,G100)</f>
        <v>61.900000000000006</v>
      </c>
      <c r="J101" s="23">
        <f>CONVERT(I101,"F","C")</f>
        <v>16.611111111111114</v>
      </c>
      <c r="K101" s="23">
        <v>71.2</v>
      </c>
      <c r="L101" s="23">
        <f t="shared" si="4"/>
        <v>21.777777777777779</v>
      </c>
      <c r="M101" s="23">
        <f>AVERAGE(O101:P101)</f>
        <v>61.9</v>
      </c>
      <c r="N101" s="23">
        <f>CONVERT(M101,"F","C")</f>
        <v>16.611111111111111</v>
      </c>
      <c r="O101" s="25">
        <v>79.3</v>
      </c>
      <c r="P101" s="25">
        <v>44.5</v>
      </c>
      <c r="Q101" s="25"/>
      <c r="R101" s="13"/>
      <c r="S101" s="13"/>
      <c r="T101" s="13"/>
      <c r="U101" s="25"/>
      <c r="V101" s="25"/>
      <c r="W101" s="25"/>
      <c r="X101" s="25"/>
      <c r="Y101" s="25" t="s">
        <v>165</v>
      </c>
      <c r="Z101" s="18">
        <v>29</v>
      </c>
      <c r="AA101" s="13"/>
      <c r="AB101" s="4">
        <f t="shared" si="5"/>
        <v>49</v>
      </c>
    </row>
    <row r="102" spans="1:28" x14ac:dyDescent="0.25">
      <c r="A102" s="21">
        <v>42834</v>
      </c>
      <c r="B102" s="22">
        <v>730</v>
      </c>
      <c r="C102" s="21"/>
      <c r="D102" s="22"/>
      <c r="E102" s="22"/>
      <c r="F102" s="21" t="s">
        <v>19</v>
      </c>
      <c r="G102" s="23">
        <v>59.1</v>
      </c>
      <c r="H102" s="23">
        <f t="shared" si="3"/>
        <v>15.055555555555555</v>
      </c>
      <c r="I102" s="23"/>
      <c r="J102" s="23"/>
      <c r="K102" s="23">
        <v>51.2</v>
      </c>
      <c r="L102" s="23">
        <f t="shared" si="4"/>
        <v>10.666666666666668</v>
      </c>
      <c r="M102" s="25"/>
      <c r="N102" s="23"/>
      <c r="O102" s="25"/>
      <c r="P102" s="25"/>
      <c r="Q102" s="25"/>
      <c r="R102" s="13"/>
      <c r="S102" s="13"/>
      <c r="T102" s="13"/>
      <c r="U102" s="25"/>
      <c r="V102" s="25"/>
      <c r="W102" s="25"/>
      <c r="X102" s="25"/>
      <c r="Y102" s="25" t="s">
        <v>166</v>
      </c>
      <c r="Z102" s="18"/>
      <c r="AA102" s="13"/>
      <c r="AB102" s="4">
        <f t="shared" si="5"/>
        <v>49</v>
      </c>
    </row>
    <row r="103" spans="1:28" x14ac:dyDescent="0.25">
      <c r="A103" s="21">
        <v>42834</v>
      </c>
      <c r="B103" s="22">
        <v>1238</v>
      </c>
      <c r="C103" s="21"/>
      <c r="D103" s="22"/>
      <c r="E103" s="22"/>
      <c r="F103" s="21" t="s">
        <v>19</v>
      </c>
      <c r="G103" s="23">
        <v>62</v>
      </c>
      <c r="H103" s="23">
        <f t="shared" si="3"/>
        <v>16.666666666666668</v>
      </c>
      <c r="I103" s="23"/>
      <c r="J103" s="23"/>
      <c r="K103" s="23">
        <v>68.900000000000006</v>
      </c>
      <c r="L103" s="23">
        <f t="shared" si="4"/>
        <v>20.500000000000004</v>
      </c>
      <c r="M103" s="25"/>
      <c r="N103" s="23"/>
      <c r="O103" s="25"/>
      <c r="P103" s="25"/>
      <c r="Q103" s="25"/>
      <c r="R103" s="13"/>
      <c r="S103" s="13"/>
      <c r="T103" s="13"/>
      <c r="U103" s="25"/>
      <c r="V103" s="25"/>
      <c r="W103" s="25"/>
      <c r="X103" s="25"/>
      <c r="Y103" s="25" t="s">
        <v>46</v>
      </c>
      <c r="Z103" s="18">
        <v>27.32</v>
      </c>
      <c r="AA103" s="13"/>
      <c r="AB103" s="4">
        <f t="shared" si="5"/>
        <v>49</v>
      </c>
    </row>
    <row r="104" spans="1:28" x14ac:dyDescent="0.25">
      <c r="A104" s="21">
        <v>42834</v>
      </c>
      <c r="B104" s="22">
        <v>1750</v>
      </c>
      <c r="C104" s="21"/>
      <c r="D104" s="22"/>
      <c r="E104" s="22"/>
      <c r="F104" s="21" t="s">
        <v>19</v>
      </c>
      <c r="G104" s="23">
        <v>62.4</v>
      </c>
      <c r="H104" s="23">
        <f t="shared" si="3"/>
        <v>16.888888888888889</v>
      </c>
      <c r="I104" s="23">
        <f>AVERAGE(G102,G104)</f>
        <v>60.75</v>
      </c>
      <c r="J104" s="23">
        <f>CONVERT(I104,"F","C")</f>
        <v>15.972222222222221</v>
      </c>
      <c r="K104" s="23">
        <v>69.2</v>
      </c>
      <c r="L104" s="23">
        <f t="shared" si="4"/>
        <v>20.666666666666668</v>
      </c>
      <c r="M104" s="23">
        <f>AVERAGE(O104:P104)</f>
        <v>59.4</v>
      </c>
      <c r="N104" s="23">
        <f>CONVERT(M104,"F","C")</f>
        <v>15.222222222222221</v>
      </c>
      <c r="O104" s="25">
        <v>72.099999999999994</v>
      </c>
      <c r="P104" s="25">
        <v>46.7</v>
      </c>
      <c r="Q104" s="25"/>
      <c r="R104" s="13"/>
      <c r="S104" s="13"/>
      <c r="T104" s="13"/>
      <c r="U104" s="25"/>
      <c r="V104" s="25"/>
      <c r="W104" s="25"/>
      <c r="X104" s="25"/>
      <c r="Y104" s="25" t="s">
        <v>115</v>
      </c>
      <c r="Z104" s="18">
        <v>51.72</v>
      </c>
      <c r="AA104" s="13"/>
      <c r="AB104" s="4">
        <f t="shared" si="5"/>
        <v>49</v>
      </c>
    </row>
    <row r="105" spans="1:28" x14ac:dyDescent="0.25">
      <c r="A105" s="21">
        <v>42835</v>
      </c>
      <c r="B105" s="22">
        <v>707</v>
      </c>
      <c r="C105" s="21"/>
      <c r="D105" s="22"/>
      <c r="E105" s="22"/>
      <c r="F105" s="21" t="s">
        <v>19</v>
      </c>
      <c r="G105" s="23">
        <v>57.7</v>
      </c>
      <c r="H105" s="23">
        <f t="shared" si="3"/>
        <v>14.277777777777779</v>
      </c>
      <c r="I105" s="23"/>
      <c r="J105" s="23"/>
      <c r="K105" s="23">
        <v>42.2</v>
      </c>
      <c r="L105" s="23">
        <f t="shared" si="4"/>
        <v>5.6666666666666679</v>
      </c>
      <c r="M105" s="25"/>
      <c r="N105" s="23"/>
      <c r="O105" s="25"/>
      <c r="P105" s="25"/>
      <c r="Q105" s="25"/>
      <c r="R105" s="13"/>
      <c r="S105" s="13"/>
      <c r="T105" s="13"/>
      <c r="U105" s="25"/>
      <c r="V105" s="25"/>
      <c r="W105" s="25"/>
      <c r="X105" s="25"/>
      <c r="Y105" s="25" t="s">
        <v>167</v>
      </c>
      <c r="Z105" s="18"/>
      <c r="AA105" s="13"/>
      <c r="AB105" s="4">
        <f t="shared" si="5"/>
        <v>49</v>
      </c>
    </row>
    <row r="106" spans="1:28" x14ac:dyDescent="0.25">
      <c r="A106" s="21">
        <v>42835</v>
      </c>
      <c r="B106" s="22">
        <v>1205</v>
      </c>
      <c r="C106" s="21"/>
      <c r="D106" s="22"/>
      <c r="E106" s="22"/>
      <c r="F106" s="21" t="s">
        <v>19</v>
      </c>
      <c r="G106" s="23">
        <v>60.9</v>
      </c>
      <c r="H106" s="23">
        <f t="shared" si="3"/>
        <v>16.055555555555554</v>
      </c>
      <c r="I106" s="23"/>
      <c r="J106" s="23"/>
      <c r="K106" s="23">
        <v>70.099999999999994</v>
      </c>
      <c r="L106" s="23">
        <f t="shared" si="4"/>
        <v>21.166666666666664</v>
      </c>
      <c r="M106" s="25"/>
      <c r="N106" s="23"/>
      <c r="O106" s="25"/>
      <c r="P106" s="25"/>
      <c r="Q106" s="25"/>
      <c r="R106" s="13"/>
      <c r="S106" s="13"/>
      <c r="T106" s="13"/>
      <c r="U106" s="25"/>
      <c r="V106" s="25"/>
      <c r="W106" s="25"/>
      <c r="X106" s="25"/>
      <c r="Y106" s="25" t="s">
        <v>171</v>
      </c>
      <c r="Z106" s="18">
        <v>51.65</v>
      </c>
      <c r="AA106" s="13" t="s">
        <v>168</v>
      </c>
      <c r="AB106" s="4">
        <f t="shared" si="5"/>
        <v>49</v>
      </c>
    </row>
    <row r="107" spans="1:28" x14ac:dyDescent="0.25">
      <c r="A107" s="21">
        <v>42835</v>
      </c>
      <c r="B107" s="22">
        <v>1605</v>
      </c>
      <c r="C107" s="21"/>
      <c r="D107" s="22"/>
      <c r="E107" s="22"/>
      <c r="F107" s="21" t="s">
        <v>19</v>
      </c>
      <c r="G107" s="23">
        <v>63.3</v>
      </c>
      <c r="H107" s="23">
        <f t="shared" si="3"/>
        <v>17.388888888888886</v>
      </c>
      <c r="I107" s="23"/>
      <c r="J107" s="23"/>
      <c r="K107" s="23">
        <v>75.599999999999994</v>
      </c>
      <c r="L107" s="23">
        <f t="shared" si="4"/>
        <v>24.222222222222218</v>
      </c>
      <c r="M107" s="25"/>
      <c r="N107" s="23"/>
      <c r="O107" s="25"/>
      <c r="P107" s="25"/>
      <c r="Q107" s="25"/>
      <c r="R107" s="13"/>
      <c r="S107" s="13"/>
      <c r="T107" s="13"/>
      <c r="U107" s="25"/>
      <c r="V107" s="25"/>
      <c r="W107" s="25"/>
      <c r="X107" s="25"/>
      <c r="Y107" s="25" t="s">
        <v>144</v>
      </c>
      <c r="Z107" s="18"/>
      <c r="AA107" s="13"/>
      <c r="AB107" s="4">
        <f t="shared" si="5"/>
        <v>49</v>
      </c>
    </row>
    <row r="108" spans="1:28" x14ac:dyDescent="0.25">
      <c r="A108" s="21">
        <v>42835</v>
      </c>
      <c r="B108" s="22">
        <v>1802</v>
      </c>
      <c r="C108" s="21"/>
      <c r="D108" s="22"/>
      <c r="E108" s="22"/>
      <c r="F108" s="21" t="s">
        <v>19</v>
      </c>
      <c r="G108" s="23">
        <v>62.6</v>
      </c>
      <c r="H108" s="23">
        <f t="shared" si="3"/>
        <v>17</v>
      </c>
      <c r="I108" s="23">
        <f>AVERAGE(G105,G107)</f>
        <v>60.5</v>
      </c>
      <c r="J108" s="23">
        <f>CONVERT(I108,"F","C")</f>
        <v>15.833333333333332</v>
      </c>
      <c r="K108" s="23">
        <v>71.099999999999994</v>
      </c>
      <c r="L108" s="23">
        <f t="shared" si="4"/>
        <v>21.722222222222218</v>
      </c>
      <c r="M108" s="23">
        <f>AVERAGE(O108:P108)</f>
        <v>57.85</v>
      </c>
      <c r="N108" s="23">
        <f>CONVERT(M108,"F","C")</f>
        <v>14.361111111111111</v>
      </c>
      <c r="O108" s="25">
        <v>76</v>
      </c>
      <c r="P108" s="25">
        <v>39.700000000000003</v>
      </c>
      <c r="Q108" s="25"/>
      <c r="R108" s="13"/>
      <c r="S108" s="13"/>
      <c r="T108" s="13"/>
      <c r="U108" s="25"/>
      <c r="V108" s="25"/>
      <c r="W108" s="25"/>
      <c r="X108" s="25"/>
      <c r="Y108" s="25" t="s">
        <v>157</v>
      </c>
      <c r="Z108" s="18"/>
      <c r="AA108" s="13"/>
      <c r="AB108" s="4">
        <f t="shared" si="5"/>
        <v>49</v>
      </c>
    </row>
    <row r="109" spans="1:28" x14ac:dyDescent="0.25">
      <c r="A109" s="21">
        <v>42836</v>
      </c>
      <c r="B109" s="22">
        <v>726</v>
      </c>
      <c r="C109" s="21"/>
      <c r="D109" s="22"/>
      <c r="E109" s="22"/>
      <c r="F109" s="21" t="s">
        <v>19</v>
      </c>
      <c r="G109" s="23">
        <v>58.5</v>
      </c>
      <c r="H109" s="23">
        <f t="shared" si="3"/>
        <v>14.722222222222221</v>
      </c>
      <c r="I109" s="23"/>
      <c r="J109" s="23"/>
      <c r="K109" s="23">
        <v>46</v>
      </c>
      <c r="L109" s="23">
        <f t="shared" si="4"/>
        <v>7.7777777777777777</v>
      </c>
      <c r="M109" s="25"/>
      <c r="N109" s="23"/>
      <c r="O109" s="25"/>
      <c r="P109" s="25"/>
      <c r="Q109" s="25"/>
      <c r="R109" s="13"/>
      <c r="S109" s="13"/>
      <c r="T109" s="13"/>
      <c r="U109" s="25"/>
      <c r="V109" s="25"/>
      <c r="W109" s="25"/>
      <c r="X109" s="25"/>
      <c r="Y109" s="25" t="s">
        <v>157</v>
      </c>
      <c r="Z109" s="18"/>
      <c r="AA109" s="13"/>
      <c r="AB109" s="4">
        <f t="shared" si="5"/>
        <v>49</v>
      </c>
    </row>
    <row r="110" spans="1:28" x14ac:dyDescent="0.25">
      <c r="A110" s="21">
        <v>42836</v>
      </c>
      <c r="B110" s="22">
        <v>1418</v>
      </c>
      <c r="C110" s="21"/>
      <c r="D110" s="22"/>
      <c r="E110" s="22"/>
      <c r="F110" s="21" t="s">
        <v>19</v>
      </c>
      <c r="G110" s="23">
        <v>61.7</v>
      </c>
      <c r="H110" s="23">
        <f t="shared" si="3"/>
        <v>16.5</v>
      </c>
      <c r="I110" s="23"/>
      <c r="J110" s="23"/>
      <c r="K110" s="23">
        <v>76.900000000000006</v>
      </c>
      <c r="L110" s="23">
        <f t="shared" si="4"/>
        <v>24.944444444444446</v>
      </c>
      <c r="M110" s="25"/>
      <c r="N110" s="23"/>
      <c r="O110" s="25"/>
      <c r="P110" s="25"/>
      <c r="Q110" s="25"/>
      <c r="R110" s="13"/>
      <c r="S110" s="13"/>
      <c r="T110" s="13"/>
      <c r="U110" s="25"/>
      <c r="V110" s="25"/>
      <c r="W110" s="25"/>
      <c r="X110" s="25"/>
      <c r="Y110" s="25" t="s">
        <v>190</v>
      </c>
      <c r="Z110" s="18"/>
      <c r="AA110" s="13"/>
      <c r="AB110" s="4">
        <f t="shared" si="5"/>
        <v>49</v>
      </c>
    </row>
    <row r="111" spans="1:28" x14ac:dyDescent="0.25">
      <c r="A111" s="21">
        <v>42836</v>
      </c>
      <c r="B111" s="22">
        <v>1623</v>
      </c>
      <c r="C111" s="21"/>
      <c r="D111" s="22"/>
      <c r="E111" s="22"/>
      <c r="F111" s="21" t="s">
        <v>19</v>
      </c>
      <c r="G111" s="23">
        <v>62.7</v>
      </c>
      <c r="H111" s="23">
        <f t="shared" si="3"/>
        <v>17.055555555555557</v>
      </c>
      <c r="I111" s="23">
        <f>AVERAGE(G109,G111)</f>
        <v>60.6</v>
      </c>
      <c r="J111" s="23">
        <f>CONVERT(I111,"F","C")</f>
        <v>15.888888888888889</v>
      </c>
      <c r="K111" s="23">
        <v>76.7</v>
      </c>
      <c r="L111" s="23">
        <f t="shared" si="4"/>
        <v>24.833333333333336</v>
      </c>
      <c r="M111" s="23">
        <f>AVERAGE(O111:P111)</f>
        <v>60.95</v>
      </c>
      <c r="N111" s="23">
        <f>CONVERT(M111,"F","C")</f>
        <v>16.083333333333336</v>
      </c>
      <c r="O111" s="25">
        <v>79.5</v>
      </c>
      <c r="P111" s="25">
        <v>42.4</v>
      </c>
      <c r="Q111" s="25"/>
      <c r="R111" s="13"/>
      <c r="S111" s="13"/>
      <c r="T111" s="13"/>
      <c r="U111" s="25"/>
      <c r="V111" s="25"/>
      <c r="W111" s="25"/>
      <c r="X111" s="25"/>
      <c r="Y111" s="25" t="s">
        <v>191</v>
      </c>
      <c r="Z111" s="18">
        <v>35.659999999999997</v>
      </c>
      <c r="AA111" s="13"/>
      <c r="AB111" s="4">
        <f t="shared" si="5"/>
        <v>49</v>
      </c>
    </row>
    <row r="112" spans="1:28" x14ac:dyDescent="0.25">
      <c r="A112" s="21">
        <v>42837</v>
      </c>
      <c r="B112" s="22">
        <v>721</v>
      </c>
      <c r="C112" s="21"/>
      <c r="D112" s="22"/>
      <c r="E112" s="22"/>
      <c r="F112" s="21" t="s">
        <v>19</v>
      </c>
      <c r="G112" s="23">
        <v>58.2</v>
      </c>
      <c r="H112" s="23">
        <f t="shared" si="3"/>
        <v>14.555555555555557</v>
      </c>
      <c r="I112" s="23"/>
      <c r="J112" s="23"/>
      <c r="K112" s="23">
        <v>48.6</v>
      </c>
      <c r="L112" s="23">
        <f t="shared" si="4"/>
        <v>9.2222222222222232</v>
      </c>
      <c r="M112" s="25"/>
      <c r="N112" s="23">
        <f>CONVERT(M112,"F","C")</f>
        <v>-17.777777777777779</v>
      </c>
      <c r="O112" s="25"/>
      <c r="P112" s="25"/>
      <c r="Q112" s="25"/>
      <c r="R112" s="13"/>
      <c r="S112" s="13"/>
      <c r="T112" s="13"/>
      <c r="U112" s="25"/>
      <c r="V112" s="25"/>
      <c r="W112" s="25"/>
      <c r="X112" s="25"/>
      <c r="Y112" s="25" t="s">
        <v>192</v>
      </c>
      <c r="Z112" s="18"/>
      <c r="AA112" s="13"/>
      <c r="AB112" s="4">
        <f t="shared" si="5"/>
        <v>49</v>
      </c>
    </row>
    <row r="113" spans="1:28" x14ac:dyDescent="0.25">
      <c r="A113" s="21">
        <v>42837</v>
      </c>
      <c r="B113" s="22">
        <v>1142</v>
      </c>
      <c r="C113" s="21"/>
      <c r="D113" s="22"/>
      <c r="E113" s="22"/>
      <c r="F113" s="21" t="s">
        <v>19</v>
      </c>
      <c r="G113" s="23">
        <v>64.2</v>
      </c>
      <c r="H113" s="23">
        <f t="shared" si="3"/>
        <v>17.888888888888889</v>
      </c>
      <c r="I113" s="23"/>
      <c r="J113" s="23"/>
      <c r="K113" s="23">
        <v>76.5</v>
      </c>
      <c r="L113" s="23">
        <f t="shared" si="4"/>
        <v>24.722222222222221</v>
      </c>
      <c r="M113" s="25"/>
      <c r="N113" s="23"/>
      <c r="O113" s="25"/>
      <c r="P113" s="25"/>
      <c r="Q113" s="25"/>
      <c r="R113" s="13"/>
      <c r="S113" s="13"/>
      <c r="T113" s="13"/>
      <c r="U113" s="25"/>
      <c r="V113" s="25"/>
      <c r="W113" s="25"/>
      <c r="X113" s="25"/>
      <c r="Y113" s="25" t="s">
        <v>193</v>
      </c>
      <c r="Z113" s="18">
        <v>45.01</v>
      </c>
      <c r="AA113" s="13"/>
      <c r="AB113" s="4">
        <f t="shared" si="5"/>
        <v>49</v>
      </c>
    </row>
    <row r="114" spans="1:28" x14ac:dyDescent="0.25">
      <c r="A114" s="21">
        <v>42837</v>
      </c>
      <c r="B114" s="22">
        <v>1721</v>
      </c>
      <c r="C114" s="21"/>
      <c r="D114" s="22"/>
      <c r="E114" s="22"/>
      <c r="F114" s="21" t="s">
        <v>19</v>
      </c>
      <c r="G114" s="23">
        <v>65.900000000000006</v>
      </c>
      <c r="H114" s="23">
        <f t="shared" si="3"/>
        <v>18.833333333333336</v>
      </c>
      <c r="I114" s="23">
        <f>AVERAGE(G112,G114)</f>
        <v>62.050000000000004</v>
      </c>
      <c r="J114" s="23">
        <f>CONVERT(I114,"F","C")</f>
        <v>16.694444444444446</v>
      </c>
      <c r="K114" s="23">
        <v>79.900000000000006</v>
      </c>
      <c r="L114" s="23">
        <f t="shared" si="4"/>
        <v>26.611111111111114</v>
      </c>
      <c r="M114" s="23">
        <f>AVERAGE(O114:P114)</f>
        <v>65.599999999999994</v>
      </c>
      <c r="N114" s="23">
        <f>CONVERT(M114,"F","C")</f>
        <v>18.666666666666664</v>
      </c>
      <c r="O114" s="25">
        <v>84.5</v>
      </c>
      <c r="P114" s="25">
        <v>46.7</v>
      </c>
      <c r="Q114" s="25"/>
      <c r="R114" s="13"/>
      <c r="S114" s="13"/>
      <c r="T114" s="13"/>
      <c r="U114" s="25"/>
      <c r="V114" s="25"/>
      <c r="W114" s="25"/>
      <c r="X114" s="25"/>
      <c r="Y114" s="25" t="s">
        <v>136</v>
      </c>
      <c r="Z114" s="18"/>
      <c r="AA114" s="13"/>
      <c r="AB114" s="4">
        <f t="shared" si="5"/>
        <v>49</v>
      </c>
    </row>
    <row r="115" spans="1:28" x14ac:dyDescent="0.25">
      <c r="A115" s="21">
        <v>42838</v>
      </c>
      <c r="B115" s="22">
        <v>726</v>
      </c>
      <c r="C115" s="21"/>
      <c r="D115" s="22"/>
      <c r="E115" s="22"/>
      <c r="F115" s="21" t="s">
        <v>19</v>
      </c>
      <c r="G115" s="23">
        <v>60</v>
      </c>
      <c r="H115" s="23">
        <f t="shared" si="3"/>
        <v>15.555555555555555</v>
      </c>
      <c r="I115" s="23"/>
      <c r="J115" s="23">
        <f>CONVERT(I115,"F","C")</f>
        <v>-17.777777777777779</v>
      </c>
      <c r="K115" s="23">
        <v>52</v>
      </c>
      <c r="L115" s="23">
        <f t="shared" si="4"/>
        <v>11.111111111111111</v>
      </c>
      <c r="M115" s="25"/>
      <c r="N115" s="23"/>
      <c r="O115" s="25"/>
      <c r="P115" s="25"/>
      <c r="Q115" s="25"/>
      <c r="R115" s="13"/>
      <c r="S115" s="13"/>
      <c r="T115" s="13"/>
      <c r="U115" s="25"/>
      <c r="V115" s="25"/>
      <c r="W115" s="25"/>
      <c r="X115" s="25"/>
      <c r="Y115" s="25" t="s">
        <v>194</v>
      </c>
      <c r="Z115" s="18">
        <v>53.96</v>
      </c>
      <c r="AA115" s="13"/>
      <c r="AB115" s="4">
        <f t="shared" si="5"/>
        <v>49</v>
      </c>
    </row>
    <row r="116" spans="1:28" x14ac:dyDescent="0.25">
      <c r="A116" s="21">
        <v>42838</v>
      </c>
      <c r="B116" s="22">
        <v>1245</v>
      </c>
      <c r="C116" s="21"/>
      <c r="D116" s="22"/>
      <c r="E116" s="22"/>
      <c r="F116" s="21" t="s">
        <v>19</v>
      </c>
      <c r="G116" s="23">
        <v>65.900000000000006</v>
      </c>
      <c r="H116" s="23">
        <f t="shared" si="3"/>
        <v>18.833333333333336</v>
      </c>
      <c r="I116" s="23"/>
      <c r="J116" s="23"/>
      <c r="K116" s="23">
        <v>81.2</v>
      </c>
      <c r="L116" s="23">
        <f t="shared" si="4"/>
        <v>27.333333333333336</v>
      </c>
      <c r="M116" s="25"/>
      <c r="N116" s="23"/>
      <c r="O116" s="25"/>
      <c r="P116" s="25"/>
      <c r="Q116" s="25"/>
      <c r="R116" s="13"/>
      <c r="S116" s="13"/>
      <c r="T116" s="13"/>
      <c r="U116" s="25"/>
      <c r="V116" s="25"/>
      <c r="W116" s="25"/>
      <c r="X116" s="25"/>
      <c r="Y116" s="25" t="s">
        <v>67</v>
      </c>
      <c r="Z116" s="18"/>
      <c r="AA116" s="13"/>
      <c r="AB116" s="4">
        <f t="shared" si="5"/>
        <v>49</v>
      </c>
    </row>
    <row r="117" spans="1:28" x14ac:dyDescent="0.25">
      <c r="A117" s="21">
        <v>42838</v>
      </c>
      <c r="B117" s="22">
        <v>1718</v>
      </c>
      <c r="C117" s="21"/>
      <c r="D117" s="22"/>
      <c r="E117" s="22"/>
      <c r="F117" s="21" t="s">
        <v>19</v>
      </c>
      <c r="G117" s="23">
        <v>66.599999999999994</v>
      </c>
      <c r="H117" s="23">
        <f t="shared" si="3"/>
        <v>19.222222222222218</v>
      </c>
      <c r="I117" s="23">
        <f>AVERAGE(G117,G115)</f>
        <v>63.3</v>
      </c>
      <c r="J117" s="23">
        <f>CONVERT(I117,"F","C")</f>
        <v>17.388888888888886</v>
      </c>
      <c r="K117" s="23">
        <v>77.7</v>
      </c>
      <c r="L117" s="23">
        <f t="shared" si="4"/>
        <v>25.388888888888889</v>
      </c>
      <c r="M117" s="23">
        <f>AVERAGE(O117:P117)</f>
        <v>64.2</v>
      </c>
      <c r="N117" s="23">
        <f>CONVERT(M117,"F","C")</f>
        <v>17.888888888888889</v>
      </c>
      <c r="O117" s="25">
        <v>81.7</v>
      </c>
      <c r="P117" s="25">
        <v>46.7</v>
      </c>
      <c r="Q117" s="25"/>
      <c r="R117" s="13"/>
      <c r="S117" s="13"/>
      <c r="T117" s="13"/>
      <c r="U117" s="25"/>
      <c r="V117" s="25"/>
      <c r="W117" s="25"/>
      <c r="X117" s="25"/>
      <c r="Y117" s="25" t="s">
        <v>199</v>
      </c>
      <c r="Z117" s="18"/>
      <c r="AA117" s="13"/>
      <c r="AB117" s="4">
        <f t="shared" si="5"/>
        <v>49</v>
      </c>
    </row>
    <row r="118" spans="1:28" x14ac:dyDescent="0.25">
      <c r="A118" s="21">
        <v>42839</v>
      </c>
      <c r="B118" s="22">
        <v>802</v>
      </c>
      <c r="C118" s="21"/>
      <c r="D118" s="22"/>
      <c r="E118" s="22"/>
      <c r="F118" s="21" t="s">
        <v>19</v>
      </c>
      <c r="G118" s="23">
        <v>61.2</v>
      </c>
      <c r="H118" s="23">
        <f t="shared" si="3"/>
        <v>16.222222222222225</v>
      </c>
      <c r="I118" s="23"/>
      <c r="J118" s="23"/>
      <c r="K118" s="23">
        <v>57.4</v>
      </c>
      <c r="L118" s="23">
        <f t="shared" si="4"/>
        <v>14.111111111111111</v>
      </c>
      <c r="M118" s="25"/>
      <c r="N118" s="23"/>
      <c r="O118" s="25"/>
      <c r="P118" s="25"/>
      <c r="Q118" s="25"/>
      <c r="R118" s="13"/>
      <c r="S118" s="28"/>
      <c r="T118" s="28"/>
      <c r="U118" s="33"/>
      <c r="V118" s="33"/>
      <c r="W118" s="33"/>
      <c r="X118" s="33"/>
      <c r="Y118" s="25" t="s">
        <v>70</v>
      </c>
      <c r="Z118" s="18">
        <v>55.07</v>
      </c>
      <c r="AA118" s="13"/>
      <c r="AB118" s="4">
        <f t="shared" si="5"/>
        <v>49</v>
      </c>
    </row>
    <row r="119" spans="1:28" x14ac:dyDescent="0.25">
      <c r="A119" s="21">
        <v>42839</v>
      </c>
      <c r="B119" s="22">
        <v>1256</v>
      </c>
      <c r="C119" s="21"/>
      <c r="D119" s="22"/>
      <c r="E119" s="22"/>
      <c r="F119" s="21" t="s">
        <v>19</v>
      </c>
      <c r="G119" s="23">
        <v>66.900000000000006</v>
      </c>
      <c r="H119" s="23">
        <f t="shared" si="3"/>
        <v>19.388888888888893</v>
      </c>
      <c r="I119" s="23"/>
      <c r="J119" s="23"/>
      <c r="K119" s="23">
        <v>78.2</v>
      </c>
      <c r="L119" s="23">
        <f t="shared" si="4"/>
        <v>25.666666666666668</v>
      </c>
      <c r="M119" s="25"/>
      <c r="N119" s="23"/>
      <c r="O119" s="25"/>
      <c r="P119" s="25"/>
      <c r="Q119" s="25"/>
      <c r="R119" s="13"/>
      <c r="S119" s="28"/>
      <c r="T119" s="28"/>
      <c r="U119" s="33"/>
      <c r="V119" s="33"/>
      <c r="W119" s="33"/>
      <c r="X119" s="33"/>
      <c r="Y119" s="25" t="s">
        <v>69</v>
      </c>
      <c r="Z119" s="18"/>
      <c r="AA119" s="13"/>
      <c r="AB119" s="4">
        <f t="shared" si="5"/>
        <v>49</v>
      </c>
    </row>
    <row r="120" spans="1:28" x14ac:dyDescent="0.25">
      <c r="A120" s="21">
        <v>42839</v>
      </c>
      <c r="B120" s="22">
        <v>1720</v>
      </c>
      <c r="C120" s="21"/>
      <c r="D120" s="22"/>
      <c r="E120" s="22"/>
      <c r="F120" s="21" t="s">
        <v>19</v>
      </c>
      <c r="G120" s="23">
        <v>66.8</v>
      </c>
      <c r="H120" s="23">
        <f t="shared" si="3"/>
        <v>19.333333333333332</v>
      </c>
      <c r="I120" s="23">
        <f>AVERAGE(G118,G119)</f>
        <v>64.050000000000011</v>
      </c>
      <c r="J120" s="23">
        <f>CONVERT(I120,"F","C")</f>
        <v>17.805555555555561</v>
      </c>
      <c r="K120" s="23">
        <v>75.8</v>
      </c>
      <c r="L120" s="23">
        <f t="shared" si="4"/>
        <v>24.333333333333332</v>
      </c>
      <c r="M120" s="23">
        <f>AVERAGE(O120:P120)</f>
        <v>62.35</v>
      </c>
      <c r="N120" s="23">
        <f>CONVERT(M120,"F","C")</f>
        <v>16.861111111111111</v>
      </c>
      <c r="O120" s="25">
        <v>79.400000000000006</v>
      </c>
      <c r="P120" s="25">
        <v>45.3</v>
      </c>
      <c r="Q120" s="25"/>
      <c r="R120" s="13"/>
      <c r="S120" s="28"/>
      <c r="T120" s="28"/>
      <c r="U120" s="33"/>
      <c r="V120" s="33"/>
      <c r="W120" s="33"/>
      <c r="X120" s="33"/>
      <c r="Y120" s="25" t="s">
        <v>144</v>
      </c>
      <c r="Z120" s="18"/>
      <c r="AA120" s="13"/>
      <c r="AB120" s="4">
        <f t="shared" si="5"/>
        <v>49</v>
      </c>
    </row>
    <row r="121" spans="1:28" x14ac:dyDescent="0.25">
      <c r="A121" s="21">
        <v>42840</v>
      </c>
      <c r="B121" s="22">
        <v>658</v>
      </c>
      <c r="C121" s="21"/>
      <c r="D121" s="22"/>
      <c r="E121" s="22"/>
      <c r="F121" s="21" t="s">
        <v>19</v>
      </c>
      <c r="G121" s="23">
        <v>59.1</v>
      </c>
      <c r="H121" s="23">
        <f t="shared" si="3"/>
        <v>15.055555555555555</v>
      </c>
      <c r="I121" s="13"/>
      <c r="J121" s="13"/>
      <c r="K121" s="23">
        <v>49</v>
      </c>
      <c r="L121" s="23">
        <f t="shared" si="4"/>
        <v>9.4444444444444446</v>
      </c>
      <c r="M121" s="23"/>
      <c r="N121" s="23"/>
      <c r="O121" s="25"/>
      <c r="P121" s="25"/>
      <c r="Q121" s="25"/>
      <c r="R121" s="13"/>
      <c r="S121" s="28"/>
      <c r="T121" s="28"/>
      <c r="U121" s="33"/>
      <c r="V121" s="33"/>
      <c r="W121" s="33"/>
      <c r="X121" s="33"/>
      <c r="Y121" s="25" t="s">
        <v>144</v>
      </c>
      <c r="Z121" s="18">
        <v>53.6</v>
      </c>
      <c r="AA121" s="13"/>
      <c r="AB121" s="4">
        <f t="shared" si="5"/>
        <v>49</v>
      </c>
    </row>
    <row r="122" spans="1:28" x14ac:dyDescent="0.25">
      <c r="A122" s="21">
        <v>42840</v>
      </c>
      <c r="B122" s="22">
        <v>1435</v>
      </c>
      <c r="C122" s="21"/>
      <c r="D122" s="22"/>
      <c r="E122" s="22"/>
      <c r="F122" s="21" t="s">
        <v>19</v>
      </c>
      <c r="G122" s="23">
        <v>67.599999999999994</v>
      </c>
      <c r="H122" s="23">
        <f t="shared" si="3"/>
        <v>19.777777777777775</v>
      </c>
      <c r="I122" s="13"/>
      <c r="J122" s="13"/>
      <c r="K122" s="23">
        <v>79</v>
      </c>
      <c r="L122" s="23">
        <f t="shared" si="4"/>
        <v>26.111111111111111</v>
      </c>
      <c r="M122" s="23"/>
      <c r="N122" s="23"/>
      <c r="O122" s="25"/>
      <c r="P122" s="25"/>
      <c r="Q122" s="25"/>
      <c r="R122" s="13"/>
      <c r="S122" s="28"/>
      <c r="T122" s="28"/>
      <c r="U122" s="33"/>
      <c r="V122" s="33"/>
      <c r="W122" s="33"/>
      <c r="X122" s="33"/>
      <c r="Y122" s="25" t="s">
        <v>69</v>
      </c>
      <c r="Z122" s="18"/>
      <c r="AA122" s="13"/>
      <c r="AB122" s="4">
        <f t="shared" si="5"/>
        <v>49</v>
      </c>
    </row>
    <row r="123" spans="1:28" x14ac:dyDescent="0.25">
      <c r="A123" s="21">
        <v>42840</v>
      </c>
      <c r="B123" s="22">
        <v>1738</v>
      </c>
      <c r="C123" s="21"/>
      <c r="D123" s="22"/>
      <c r="E123" s="22"/>
      <c r="F123" s="21" t="s">
        <v>19</v>
      </c>
      <c r="G123" s="23">
        <v>67.2</v>
      </c>
      <c r="H123" s="23">
        <f t="shared" si="3"/>
        <v>19.555555555555557</v>
      </c>
      <c r="I123" s="23">
        <f>AVERAGE(G121,G122)</f>
        <v>63.349999999999994</v>
      </c>
      <c r="J123" s="23">
        <f>CONVERT(I123,"F","C")</f>
        <v>17.416666666666664</v>
      </c>
      <c r="K123" s="23">
        <v>77.599999999999994</v>
      </c>
      <c r="L123" s="23">
        <f t="shared" si="4"/>
        <v>25.333333333333329</v>
      </c>
      <c r="M123" s="23">
        <f>AVERAGE(O123:P123)</f>
        <v>63.5</v>
      </c>
      <c r="N123" s="23">
        <f>CONVERT(M123,"F","C")</f>
        <v>17.5</v>
      </c>
      <c r="O123" s="25">
        <v>80.7</v>
      </c>
      <c r="P123" s="25">
        <v>46.3</v>
      </c>
      <c r="Q123" s="25"/>
      <c r="R123" s="13"/>
      <c r="S123" s="28"/>
      <c r="T123" s="28"/>
      <c r="U123" s="33"/>
      <c r="V123" s="33"/>
      <c r="W123" s="33"/>
      <c r="X123" s="33"/>
      <c r="Y123" s="25" t="s">
        <v>155</v>
      </c>
      <c r="Z123" s="25"/>
      <c r="AA123" s="13"/>
      <c r="AB123" s="4">
        <f t="shared" si="5"/>
        <v>49</v>
      </c>
    </row>
    <row r="124" spans="1:28" x14ac:dyDescent="0.25">
      <c r="A124" s="21">
        <v>42841</v>
      </c>
      <c r="B124" s="22">
        <v>735</v>
      </c>
      <c r="C124" s="21"/>
      <c r="D124" s="22"/>
      <c r="E124" s="22"/>
      <c r="F124" s="21" t="s">
        <v>19</v>
      </c>
      <c r="G124" s="23">
        <v>61.5</v>
      </c>
      <c r="H124" s="23">
        <f t="shared" si="3"/>
        <v>16.388888888888889</v>
      </c>
      <c r="I124" s="23"/>
      <c r="J124" s="23"/>
      <c r="K124" s="23">
        <v>52.6</v>
      </c>
      <c r="L124" s="23">
        <f t="shared" si="4"/>
        <v>11.444444444444445</v>
      </c>
      <c r="M124" s="23"/>
      <c r="N124" s="23"/>
      <c r="O124" s="25"/>
      <c r="P124" s="25"/>
      <c r="Q124" s="25"/>
      <c r="R124" s="13"/>
      <c r="S124" s="28"/>
      <c r="T124" s="28"/>
      <c r="U124" s="33"/>
      <c r="V124" s="33"/>
      <c r="W124" s="33"/>
      <c r="X124" s="33"/>
      <c r="Y124" s="25" t="s">
        <v>155</v>
      </c>
      <c r="Z124" s="25"/>
      <c r="AA124" s="13"/>
      <c r="AB124" s="4">
        <f t="shared" si="5"/>
        <v>49</v>
      </c>
    </row>
    <row r="125" spans="1:28" x14ac:dyDescent="0.25">
      <c r="A125" s="21">
        <v>42841</v>
      </c>
      <c r="B125" s="22">
        <v>1224</v>
      </c>
      <c r="C125" s="21"/>
      <c r="D125" s="22"/>
      <c r="E125" s="22"/>
      <c r="F125" s="21" t="s">
        <v>19</v>
      </c>
      <c r="G125" s="23">
        <v>69.5</v>
      </c>
      <c r="H125" s="23">
        <f t="shared" si="3"/>
        <v>20.833333333333332</v>
      </c>
      <c r="I125" s="23"/>
      <c r="J125" s="23"/>
      <c r="K125" s="23">
        <v>78.8</v>
      </c>
      <c r="L125" s="23">
        <f t="shared" si="4"/>
        <v>25.999999999999996</v>
      </c>
      <c r="M125" s="23"/>
      <c r="N125" s="23"/>
      <c r="O125" s="25"/>
      <c r="P125" s="25"/>
      <c r="Q125" s="25"/>
      <c r="R125" s="13"/>
      <c r="S125" s="28"/>
      <c r="T125" s="28"/>
      <c r="U125" s="33"/>
      <c r="V125" s="33"/>
      <c r="W125" s="33"/>
      <c r="X125" s="33"/>
      <c r="Y125" s="25" t="s">
        <v>155</v>
      </c>
      <c r="Z125" s="25"/>
      <c r="AA125" s="13"/>
      <c r="AB125" s="4">
        <f t="shared" si="5"/>
        <v>49</v>
      </c>
    </row>
    <row r="126" spans="1:28" x14ac:dyDescent="0.25">
      <c r="A126" s="21">
        <v>42841</v>
      </c>
      <c r="B126" s="22">
        <v>1642</v>
      </c>
      <c r="C126" s="21"/>
      <c r="D126" s="22"/>
      <c r="E126" s="22"/>
      <c r="F126" s="21" t="s">
        <v>19</v>
      </c>
      <c r="G126" s="23">
        <v>67.8</v>
      </c>
      <c r="H126" s="23">
        <f t="shared" si="3"/>
        <v>19.888888888888886</v>
      </c>
      <c r="I126" s="23">
        <f>AVERAGE(G124,G125)</f>
        <v>65.5</v>
      </c>
      <c r="J126" s="23">
        <f>CONVERT(I126,"F","C")</f>
        <v>18.611111111111111</v>
      </c>
      <c r="K126" s="23">
        <v>80.8</v>
      </c>
      <c r="L126" s="23">
        <f t="shared" si="4"/>
        <v>27.111111111111107</v>
      </c>
      <c r="M126" s="23">
        <f>AVERAGE(O126:P126)</f>
        <v>65.2</v>
      </c>
      <c r="N126" s="23">
        <f>CONVERT(M126,"F","C")</f>
        <v>18.444444444444446</v>
      </c>
      <c r="O126" s="25">
        <v>83.4</v>
      </c>
      <c r="P126" s="25">
        <v>47</v>
      </c>
      <c r="Q126" s="25"/>
      <c r="R126" s="13"/>
      <c r="S126" s="28"/>
      <c r="T126" s="28"/>
      <c r="U126" s="33"/>
      <c r="V126" s="33"/>
      <c r="W126" s="33"/>
      <c r="X126" s="33"/>
      <c r="Y126" s="25" t="s">
        <v>155</v>
      </c>
      <c r="Z126" s="25"/>
      <c r="AA126" s="13"/>
      <c r="AB126" s="4">
        <f t="shared" si="5"/>
        <v>49</v>
      </c>
    </row>
    <row r="127" spans="1:28" x14ac:dyDescent="0.25">
      <c r="A127" s="21">
        <v>42842</v>
      </c>
      <c r="B127" s="22">
        <v>753</v>
      </c>
      <c r="C127" s="21"/>
      <c r="D127" s="22"/>
      <c r="E127" s="22"/>
      <c r="F127" s="21" t="s">
        <v>19</v>
      </c>
      <c r="G127" s="23">
        <v>61</v>
      </c>
      <c r="H127" s="23">
        <f t="shared" si="3"/>
        <v>16.111111111111111</v>
      </c>
      <c r="I127" s="23"/>
      <c r="J127" s="23"/>
      <c r="K127" s="23">
        <v>52.8</v>
      </c>
      <c r="L127" s="23">
        <f t="shared" si="4"/>
        <v>11.555555555555554</v>
      </c>
      <c r="M127" s="23"/>
      <c r="N127" s="23"/>
      <c r="O127" s="25"/>
      <c r="P127" s="25"/>
      <c r="Q127" s="25"/>
      <c r="R127" s="13"/>
      <c r="S127" s="28"/>
      <c r="T127" s="28"/>
      <c r="U127" s="33"/>
      <c r="V127" s="33"/>
      <c r="W127" s="33"/>
      <c r="X127" s="33"/>
      <c r="Y127" s="25" t="s">
        <v>155</v>
      </c>
      <c r="Z127" s="25"/>
      <c r="AA127" s="13"/>
      <c r="AB127" s="4">
        <f t="shared" si="5"/>
        <v>49</v>
      </c>
    </row>
    <row r="128" spans="1:28" x14ac:dyDescent="0.25">
      <c r="A128" s="21">
        <v>42842</v>
      </c>
      <c r="B128" s="22">
        <v>1153</v>
      </c>
      <c r="C128" s="21"/>
      <c r="D128" s="22"/>
      <c r="E128" s="22"/>
      <c r="F128" s="21" t="s">
        <v>19</v>
      </c>
      <c r="G128" s="23">
        <v>68.7</v>
      </c>
      <c r="H128" s="23">
        <f t="shared" si="3"/>
        <v>20.388888888888889</v>
      </c>
      <c r="I128" s="23"/>
      <c r="J128" s="23"/>
      <c r="K128" s="23">
        <v>76.7</v>
      </c>
      <c r="L128" s="23">
        <f t="shared" si="4"/>
        <v>24.833333333333336</v>
      </c>
      <c r="M128" s="23"/>
      <c r="N128" s="23"/>
      <c r="O128" s="25"/>
      <c r="P128" s="25"/>
      <c r="Q128" s="25"/>
      <c r="R128" s="13"/>
      <c r="S128" s="28"/>
      <c r="T128" s="28"/>
      <c r="U128" s="33"/>
      <c r="V128" s="33"/>
      <c r="W128" s="33"/>
      <c r="X128" s="33"/>
      <c r="Y128" s="25" t="s">
        <v>155</v>
      </c>
      <c r="Z128" s="25"/>
      <c r="AA128" s="13"/>
      <c r="AB128" s="4">
        <f t="shared" si="5"/>
        <v>49</v>
      </c>
    </row>
    <row r="129" spans="1:28" x14ac:dyDescent="0.25">
      <c r="A129" s="21">
        <v>42842</v>
      </c>
      <c r="B129" s="22">
        <v>1730</v>
      </c>
      <c r="C129" s="21"/>
      <c r="D129" s="22"/>
      <c r="E129" s="22"/>
      <c r="F129" s="21" t="s">
        <v>19</v>
      </c>
      <c r="G129" s="23">
        <v>68.3</v>
      </c>
      <c r="H129" s="23">
        <f t="shared" si="3"/>
        <v>20.166666666666664</v>
      </c>
      <c r="I129" s="23">
        <f>AVERAGE(G127,G128)</f>
        <v>64.849999999999994</v>
      </c>
      <c r="J129" s="23">
        <f>CONVERT(I129,"F","C")</f>
        <v>18.249999999999996</v>
      </c>
      <c r="K129" s="23">
        <v>83</v>
      </c>
      <c r="L129" s="23">
        <f t="shared" si="4"/>
        <v>28.333333333333332</v>
      </c>
      <c r="M129" s="23">
        <f>AVERAGE(O129:P129)</f>
        <v>66.349999999999994</v>
      </c>
      <c r="N129" s="23">
        <f>CONVERT(M129,"F","C")</f>
        <v>19.083333333333329</v>
      </c>
      <c r="O129" s="25">
        <v>86.3</v>
      </c>
      <c r="P129" s="25">
        <v>46.4</v>
      </c>
      <c r="Q129" s="25"/>
      <c r="R129" s="13"/>
      <c r="S129" s="28"/>
      <c r="T129" s="28"/>
      <c r="U129" s="33"/>
      <c r="V129" s="33"/>
      <c r="W129" s="33"/>
      <c r="X129" s="33"/>
      <c r="Y129" s="25" t="s">
        <v>155</v>
      </c>
      <c r="Z129" s="18">
        <v>53.14</v>
      </c>
      <c r="AA129" s="13"/>
      <c r="AB129" s="4">
        <f t="shared" si="5"/>
        <v>49</v>
      </c>
    </row>
    <row r="130" spans="1:28" x14ac:dyDescent="0.25">
      <c r="A130" s="21">
        <v>42843</v>
      </c>
      <c r="B130" s="22">
        <v>717</v>
      </c>
      <c r="C130" s="21"/>
      <c r="D130" s="22"/>
      <c r="E130" s="22"/>
      <c r="F130" s="21" t="s">
        <v>19</v>
      </c>
      <c r="G130" s="23">
        <v>62.7</v>
      </c>
      <c r="H130" s="23">
        <f t="shared" si="3"/>
        <v>17.055555555555557</v>
      </c>
      <c r="I130" s="23"/>
      <c r="J130" s="23">
        <f>CONVERT(I130,"F","C")</f>
        <v>-17.777777777777779</v>
      </c>
      <c r="K130" s="23">
        <v>53.7</v>
      </c>
      <c r="L130" s="23">
        <f t="shared" si="4"/>
        <v>12.055555555555557</v>
      </c>
      <c r="M130" s="23"/>
      <c r="N130" s="23"/>
      <c r="O130" s="25"/>
      <c r="P130" s="25"/>
      <c r="Q130" s="25"/>
      <c r="R130" s="13"/>
      <c r="S130" s="28"/>
      <c r="T130" s="28"/>
      <c r="U130" s="33"/>
      <c r="V130" s="33"/>
      <c r="W130" s="33"/>
      <c r="X130" s="33"/>
      <c r="Y130" s="25" t="s">
        <v>69</v>
      </c>
      <c r="Z130" s="25"/>
      <c r="AA130" s="13"/>
      <c r="AB130" s="4">
        <f t="shared" si="5"/>
        <v>49</v>
      </c>
    </row>
    <row r="131" spans="1:28" x14ac:dyDescent="0.25">
      <c r="A131" s="21">
        <v>42843</v>
      </c>
      <c r="B131" s="22">
        <v>1630</v>
      </c>
      <c r="C131" s="21"/>
      <c r="D131" s="22"/>
      <c r="E131" s="22"/>
      <c r="F131" s="21" t="s">
        <v>19</v>
      </c>
      <c r="G131" s="23">
        <v>69.7</v>
      </c>
      <c r="H131" s="23">
        <f t="shared" si="3"/>
        <v>20.944444444444446</v>
      </c>
      <c r="I131" s="23"/>
      <c r="J131" s="23">
        <f>CONVERT(I131,"F","C")</f>
        <v>-17.777777777777779</v>
      </c>
      <c r="K131" s="23">
        <v>87.1</v>
      </c>
      <c r="L131" s="23">
        <f t="shared" si="4"/>
        <v>30.611111111111107</v>
      </c>
      <c r="M131" s="23"/>
      <c r="N131" s="23"/>
      <c r="O131" s="25"/>
      <c r="P131" s="25"/>
      <c r="Q131" s="25"/>
      <c r="R131" s="13"/>
      <c r="S131" s="28"/>
      <c r="T131" s="28"/>
      <c r="U131" s="33"/>
      <c r="V131" s="33"/>
      <c r="W131" s="33"/>
      <c r="X131" s="33"/>
      <c r="Y131" s="25" t="s">
        <v>209</v>
      </c>
      <c r="Z131" s="18">
        <v>51.62</v>
      </c>
      <c r="AA131" s="13"/>
      <c r="AB131" s="4">
        <f t="shared" si="5"/>
        <v>49</v>
      </c>
    </row>
    <row r="132" spans="1:28" x14ac:dyDescent="0.25">
      <c r="A132" s="21">
        <v>42843</v>
      </c>
      <c r="B132" s="22">
        <v>1732</v>
      </c>
      <c r="C132" s="21"/>
      <c r="D132" s="22"/>
      <c r="E132" s="22"/>
      <c r="F132" s="21" t="s">
        <v>19</v>
      </c>
      <c r="G132" s="23">
        <v>69</v>
      </c>
      <c r="H132" s="23">
        <f t="shared" si="3"/>
        <v>20.555555555555554</v>
      </c>
      <c r="I132" s="23">
        <f>AVERAGE(G130,G131)</f>
        <v>66.2</v>
      </c>
      <c r="J132" s="23">
        <f>CONVERT(I132,"F","C")</f>
        <v>19</v>
      </c>
      <c r="K132" s="23">
        <v>84.8</v>
      </c>
      <c r="L132" s="23">
        <f t="shared" si="4"/>
        <v>29.333333333333332</v>
      </c>
      <c r="M132" s="23">
        <f>AVERAGE(O132:P132)</f>
        <v>68.5</v>
      </c>
      <c r="N132" s="23">
        <f>CONVERT(M132,"F","C")</f>
        <v>20.277777777777779</v>
      </c>
      <c r="O132" s="25">
        <v>88.1</v>
      </c>
      <c r="P132" s="25">
        <v>48.9</v>
      </c>
      <c r="Q132" s="25"/>
      <c r="R132" s="13"/>
      <c r="S132" s="28"/>
      <c r="T132" s="28"/>
      <c r="U132" s="33"/>
      <c r="V132" s="33"/>
      <c r="W132" s="33"/>
      <c r="X132" s="33"/>
      <c r="Y132" s="25" t="s">
        <v>115</v>
      </c>
      <c r="Z132" s="18">
        <v>52.7</v>
      </c>
      <c r="AA132" s="13"/>
      <c r="AB132" s="4">
        <f t="shared" si="5"/>
        <v>49</v>
      </c>
    </row>
    <row r="133" spans="1:28" x14ac:dyDescent="0.25">
      <c r="A133" s="21">
        <v>42844</v>
      </c>
      <c r="B133" s="22">
        <v>705</v>
      </c>
      <c r="C133" s="21"/>
      <c r="D133" s="22"/>
      <c r="E133" s="22"/>
      <c r="F133" s="21" t="s">
        <v>19</v>
      </c>
      <c r="G133" s="23">
        <v>62.6</v>
      </c>
      <c r="H133" s="23">
        <f t="shared" si="3"/>
        <v>17</v>
      </c>
      <c r="I133" s="23"/>
      <c r="J133" s="23"/>
      <c r="K133" s="23">
        <v>57.3</v>
      </c>
      <c r="L133" s="23">
        <f t="shared" si="4"/>
        <v>14.055555555555554</v>
      </c>
      <c r="M133" s="23"/>
      <c r="N133" s="23"/>
      <c r="O133" s="25"/>
      <c r="P133" s="25"/>
      <c r="Q133" s="25"/>
      <c r="R133" s="13"/>
      <c r="S133" s="28"/>
      <c r="T133" s="28"/>
      <c r="U133" s="33"/>
      <c r="V133" s="33"/>
      <c r="W133" s="33"/>
      <c r="X133" s="33"/>
      <c r="Y133" s="25" t="s">
        <v>210</v>
      </c>
      <c r="Z133" s="18"/>
      <c r="AA133" s="13"/>
      <c r="AB133" s="4">
        <f t="shared" si="5"/>
        <v>49</v>
      </c>
    </row>
    <row r="134" spans="1:28" x14ac:dyDescent="0.25">
      <c r="A134" s="21">
        <v>42844</v>
      </c>
      <c r="B134" s="22">
        <v>1132</v>
      </c>
      <c r="C134" s="21"/>
      <c r="D134" s="22"/>
      <c r="E134" s="22"/>
      <c r="F134" s="21" t="s">
        <v>19</v>
      </c>
      <c r="G134" s="23">
        <v>69.599999999999994</v>
      </c>
      <c r="H134" s="23">
        <f t="shared" si="3"/>
        <v>20.888888888888886</v>
      </c>
      <c r="I134" s="23"/>
      <c r="J134" s="23"/>
      <c r="K134" s="23">
        <v>78.599999999999994</v>
      </c>
      <c r="L134" s="23">
        <f t="shared" si="4"/>
        <v>25.888888888888886</v>
      </c>
      <c r="M134" s="23"/>
      <c r="N134" s="23"/>
      <c r="O134" s="25"/>
      <c r="P134" s="25"/>
      <c r="Q134" s="25"/>
      <c r="R134" s="13"/>
      <c r="S134" s="28"/>
      <c r="T134" s="28"/>
      <c r="U134" s="33"/>
      <c r="V134" s="33"/>
      <c r="W134" s="33"/>
      <c r="X134" s="33"/>
      <c r="Y134" s="25" t="s">
        <v>209</v>
      </c>
      <c r="Z134" s="18"/>
      <c r="AA134" s="13"/>
      <c r="AB134" s="4">
        <f t="shared" si="5"/>
        <v>49</v>
      </c>
    </row>
    <row r="135" spans="1:28" x14ac:dyDescent="0.25">
      <c r="A135" s="21">
        <v>42844</v>
      </c>
      <c r="B135" s="22">
        <v>1730</v>
      </c>
      <c r="C135" s="21"/>
      <c r="D135" s="22"/>
      <c r="E135" s="22"/>
      <c r="F135" s="21" t="s">
        <v>19</v>
      </c>
      <c r="G135" s="23">
        <v>69</v>
      </c>
      <c r="H135" s="23">
        <f t="shared" si="3"/>
        <v>20.555555555555554</v>
      </c>
      <c r="I135" s="23">
        <f>AVERAGE(G133,G134)</f>
        <v>66.099999999999994</v>
      </c>
      <c r="J135" s="23">
        <f>CONVERT(I135,"F","C")</f>
        <v>18.944444444444439</v>
      </c>
      <c r="K135" s="23">
        <v>78.400000000000006</v>
      </c>
      <c r="L135" s="23">
        <f t="shared" si="4"/>
        <v>25.777777777777779</v>
      </c>
      <c r="M135" s="23">
        <f>AVERAGE(O135:P135)</f>
        <v>68.75</v>
      </c>
      <c r="N135" s="23">
        <f>CONVERT(M135,"F","C")</f>
        <v>20.416666666666668</v>
      </c>
      <c r="O135" s="25">
        <v>84.9</v>
      </c>
      <c r="P135" s="25">
        <v>52.6</v>
      </c>
      <c r="Q135" s="25"/>
      <c r="R135" s="13"/>
      <c r="S135" s="28"/>
      <c r="T135" s="28"/>
      <c r="U135" s="33"/>
      <c r="V135" s="33"/>
      <c r="W135" s="33"/>
      <c r="X135" s="33"/>
      <c r="Y135" s="25" t="s">
        <v>211</v>
      </c>
      <c r="Z135" s="18">
        <v>50.46</v>
      </c>
      <c r="AA135" s="13"/>
      <c r="AB135" s="4">
        <f t="shared" si="5"/>
        <v>49</v>
      </c>
    </row>
    <row r="136" spans="1:28" x14ac:dyDescent="0.25">
      <c r="A136" s="21">
        <v>42845</v>
      </c>
      <c r="B136" s="22">
        <v>700</v>
      </c>
      <c r="C136" s="21"/>
      <c r="D136" s="22"/>
      <c r="E136" s="22"/>
      <c r="F136" s="21" t="s">
        <v>19</v>
      </c>
      <c r="G136" s="23">
        <v>64.7</v>
      </c>
      <c r="H136" s="23">
        <f t="shared" si="3"/>
        <v>18.166666666666668</v>
      </c>
      <c r="I136" s="23"/>
      <c r="J136" s="23"/>
      <c r="K136" s="23">
        <v>55.4</v>
      </c>
      <c r="L136" s="23">
        <f t="shared" si="4"/>
        <v>12.999999999999998</v>
      </c>
      <c r="M136" s="25"/>
      <c r="N136" s="23"/>
      <c r="O136" s="25"/>
      <c r="P136" s="25"/>
      <c r="Q136" s="25"/>
      <c r="R136" s="13"/>
      <c r="S136" s="28"/>
      <c r="T136" s="28"/>
      <c r="U136" s="33"/>
      <c r="V136" s="33"/>
      <c r="W136" s="33"/>
      <c r="X136" s="33"/>
      <c r="Y136" s="25" t="s">
        <v>212</v>
      </c>
      <c r="Z136" s="18"/>
      <c r="AA136" s="13"/>
      <c r="AB136" s="4">
        <f t="shared" si="5"/>
        <v>49</v>
      </c>
    </row>
    <row r="137" spans="1:28" x14ac:dyDescent="0.25">
      <c r="A137" s="21">
        <v>42845</v>
      </c>
      <c r="B137" s="22">
        <v>1155</v>
      </c>
      <c r="C137" s="21"/>
      <c r="D137" s="22"/>
      <c r="E137" s="22"/>
      <c r="F137" s="21" t="s">
        <v>19</v>
      </c>
      <c r="G137" s="23">
        <v>70.3</v>
      </c>
      <c r="H137" s="23">
        <f t="shared" si="3"/>
        <v>21.277777777777775</v>
      </c>
      <c r="I137" s="23"/>
      <c r="J137" s="23"/>
      <c r="K137" s="23">
        <v>80.599999999999994</v>
      </c>
      <c r="L137" s="23">
        <f t="shared" si="4"/>
        <v>26.999999999999996</v>
      </c>
      <c r="M137" s="25"/>
      <c r="N137" s="23"/>
      <c r="O137" s="25"/>
      <c r="P137" s="25"/>
      <c r="Q137" s="25"/>
      <c r="R137" s="13"/>
      <c r="S137" s="28"/>
      <c r="T137" s="28"/>
      <c r="U137" s="33"/>
      <c r="V137" s="33"/>
      <c r="W137" s="33"/>
      <c r="X137" s="33"/>
      <c r="Y137" s="25" t="s">
        <v>209</v>
      </c>
      <c r="Z137" s="18">
        <v>55.39</v>
      </c>
      <c r="AA137" s="13"/>
      <c r="AB137" s="4">
        <f t="shared" si="5"/>
        <v>49</v>
      </c>
    </row>
    <row r="138" spans="1:28" x14ac:dyDescent="0.25">
      <c r="A138" s="21">
        <v>42845</v>
      </c>
      <c r="B138" s="22">
        <v>1715</v>
      </c>
      <c r="C138" s="21"/>
      <c r="D138" s="22"/>
      <c r="E138" s="22"/>
      <c r="F138" s="21" t="s">
        <v>19</v>
      </c>
      <c r="G138" s="23">
        <v>69.5</v>
      </c>
      <c r="H138" s="23">
        <f t="shared" si="3"/>
        <v>20.833333333333332</v>
      </c>
      <c r="I138" s="23">
        <f>AVERAGE(G136,G137)</f>
        <v>67.5</v>
      </c>
      <c r="J138" s="23">
        <f>CONVERT(I138,"F","C")</f>
        <v>19.722222222222221</v>
      </c>
      <c r="K138" s="23">
        <v>83.7</v>
      </c>
      <c r="L138" s="23">
        <f t="shared" si="4"/>
        <v>28.722222222222221</v>
      </c>
      <c r="M138" s="23">
        <f>AVERAGE(O138:P138)</f>
        <v>68.599999999999994</v>
      </c>
      <c r="N138" s="23">
        <f>CONVERT(M138,"F","C")</f>
        <v>20.333333333333329</v>
      </c>
      <c r="O138" s="25">
        <v>87.1</v>
      </c>
      <c r="P138" s="25">
        <v>50.1</v>
      </c>
      <c r="Q138" s="25"/>
      <c r="R138" s="13"/>
      <c r="S138" s="28"/>
      <c r="T138" s="28"/>
      <c r="U138" s="33"/>
      <c r="V138" s="33"/>
      <c r="W138" s="33"/>
      <c r="X138" s="33"/>
      <c r="Y138" s="25" t="s">
        <v>110</v>
      </c>
      <c r="Z138" s="18"/>
      <c r="AA138" s="13"/>
      <c r="AB138" s="4">
        <f t="shared" si="5"/>
        <v>49</v>
      </c>
    </row>
    <row r="139" spans="1:28" x14ac:dyDescent="0.25">
      <c r="A139" s="21">
        <v>42846</v>
      </c>
      <c r="B139" s="22">
        <v>755</v>
      </c>
      <c r="C139" s="21"/>
      <c r="D139" s="22"/>
      <c r="E139" s="22"/>
      <c r="F139" s="21" t="s">
        <v>19</v>
      </c>
      <c r="G139" s="23">
        <v>64.099999999999994</v>
      </c>
      <c r="H139" s="23">
        <f t="shared" si="3"/>
        <v>17.833333333333329</v>
      </c>
      <c r="I139" s="23"/>
      <c r="J139" s="23"/>
      <c r="K139" s="23">
        <v>60.2</v>
      </c>
      <c r="L139" s="23">
        <f t="shared" si="4"/>
        <v>15.666666666666668</v>
      </c>
      <c r="M139" s="25"/>
      <c r="N139" s="23"/>
      <c r="O139" s="25"/>
      <c r="P139" s="25"/>
      <c r="Q139" s="25"/>
      <c r="R139" s="13"/>
      <c r="S139" s="28"/>
      <c r="T139" s="28"/>
      <c r="U139" s="33"/>
      <c r="V139" s="33"/>
      <c r="W139" s="33"/>
      <c r="X139" s="33"/>
      <c r="Y139" s="25" t="s">
        <v>213</v>
      </c>
      <c r="Z139" s="18">
        <v>56.16</v>
      </c>
      <c r="AA139" s="13"/>
      <c r="AB139" s="4">
        <f t="shared" si="5"/>
        <v>49</v>
      </c>
    </row>
    <row r="140" spans="1:28" x14ac:dyDescent="0.25">
      <c r="A140" s="21">
        <v>42846</v>
      </c>
      <c r="B140" s="22">
        <v>1307</v>
      </c>
      <c r="C140" s="21"/>
      <c r="D140" s="22"/>
      <c r="E140" s="22"/>
      <c r="F140" s="21" t="s">
        <v>19</v>
      </c>
      <c r="G140" s="23">
        <v>70.5</v>
      </c>
      <c r="H140" s="23">
        <f t="shared" ref="H140:H203" si="6">CONVERT(G140,"F","C")</f>
        <v>21.388888888888889</v>
      </c>
      <c r="I140" s="23"/>
      <c r="J140" s="23"/>
      <c r="K140" s="23">
        <v>83.2</v>
      </c>
      <c r="L140" s="23">
        <f t="shared" ref="L140:L203" si="7">CONVERT(K140,"F","C")</f>
        <v>28.444444444444446</v>
      </c>
      <c r="M140" s="25"/>
      <c r="N140" s="25"/>
      <c r="O140" s="25"/>
      <c r="P140" s="25"/>
      <c r="Q140" s="25"/>
      <c r="R140" s="13"/>
      <c r="S140" s="28"/>
      <c r="T140" s="28"/>
      <c r="U140" s="33"/>
      <c r="V140" s="33"/>
      <c r="W140" s="33"/>
      <c r="X140" s="33"/>
      <c r="Y140" s="25" t="s">
        <v>70</v>
      </c>
      <c r="Z140" s="18"/>
      <c r="AA140" s="13"/>
      <c r="AB140" s="4">
        <f t="shared" ref="AB140:AB203" si="8">IF(F140="Otter Island, south fork",49,0)</f>
        <v>49</v>
      </c>
    </row>
    <row r="141" spans="1:28" x14ac:dyDescent="0.25">
      <c r="A141" s="21">
        <v>42846</v>
      </c>
      <c r="B141" s="25">
        <v>1752</v>
      </c>
      <c r="C141" s="21"/>
      <c r="D141" s="25"/>
      <c r="E141" s="25"/>
      <c r="F141" s="21" t="s">
        <v>19</v>
      </c>
      <c r="G141" s="23">
        <v>68.900000000000006</v>
      </c>
      <c r="H141" s="23">
        <f t="shared" si="6"/>
        <v>20.500000000000004</v>
      </c>
      <c r="I141" s="23">
        <f>AVERAGE(G139,G140)</f>
        <v>67.3</v>
      </c>
      <c r="J141" s="23">
        <f>CONVERT(I141,"F","C")</f>
        <v>19.611111111111111</v>
      </c>
      <c r="K141" s="23">
        <v>86</v>
      </c>
      <c r="L141" s="23">
        <f t="shared" si="7"/>
        <v>30</v>
      </c>
      <c r="M141" s="23">
        <f>AVERAGE(O141:P141)</f>
        <v>69.900000000000006</v>
      </c>
      <c r="N141" s="23">
        <f>CONVERT(M141,"F","C")</f>
        <v>21.055555555555557</v>
      </c>
      <c r="O141" s="25">
        <v>88.9</v>
      </c>
      <c r="P141" s="25">
        <v>50.9</v>
      </c>
      <c r="Q141" s="25"/>
      <c r="R141" s="13"/>
      <c r="S141" s="32"/>
      <c r="T141" s="32"/>
      <c r="U141" s="33"/>
      <c r="V141" s="33"/>
      <c r="W141" s="33"/>
      <c r="X141" s="33"/>
      <c r="Y141" s="25" t="s">
        <v>214</v>
      </c>
      <c r="Z141" s="18"/>
      <c r="AA141" s="13" t="s">
        <v>215</v>
      </c>
      <c r="AB141" s="4">
        <f t="shared" si="8"/>
        <v>49</v>
      </c>
    </row>
    <row r="142" spans="1:28" x14ac:dyDescent="0.25">
      <c r="A142" s="21">
        <v>42847</v>
      </c>
      <c r="B142" s="25">
        <v>724</v>
      </c>
      <c r="C142" s="21"/>
      <c r="D142" s="25"/>
      <c r="E142" s="25"/>
      <c r="F142" s="21" t="s">
        <v>19</v>
      </c>
      <c r="G142" s="23">
        <v>62</v>
      </c>
      <c r="H142" s="23">
        <f t="shared" si="6"/>
        <v>16.666666666666668</v>
      </c>
      <c r="I142" s="23"/>
      <c r="J142" s="23"/>
      <c r="K142" s="23">
        <v>56.2</v>
      </c>
      <c r="L142" s="23">
        <f t="shared" si="7"/>
        <v>13.444444444444446</v>
      </c>
      <c r="M142" s="25"/>
      <c r="N142" s="25"/>
      <c r="O142" s="25"/>
      <c r="P142" s="25"/>
      <c r="Q142" s="25"/>
      <c r="R142" s="13"/>
      <c r="S142" s="32"/>
      <c r="T142" s="32"/>
      <c r="U142" s="33"/>
      <c r="V142" s="33"/>
      <c r="W142" s="33"/>
      <c r="X142" s="33"/>
      <c r="Y142" s="25" t="s">
        <v>222</v>
      </c>
      <c r="Z142" s="18"/>
      <c r="AA142" s="13"/>
      <c r="AB142" s="4">
        <f t="shared" si="8"/>
        <v>49</v>
      </c>
    </row>
    <row r="143" spans="1:28" x14ac:dyDescent="0.25">
      <c r="A143" s="21">
        <v>42847</v>
      </c>
      <c r="B143" s="25">
        <v>1156</v>
      </c>
      <c r="C143" s="21"/>
      <c r="D143" s="25"/>
      <c r="E143" s="25"/>
      <c r="F143" s="21" t="s">
        <v>19</v>
      </c>
      <c r="G143" s="23">
        <v>69.099999999999994</v>
      </c>
      <c r="H143" s="23">
        <f t="shared" si="6"/>
        <v>20.611111111111107</v>
      </c>
      <c r="I143" s="23"/>
      <c r="J143" s="23"/>
      <c r="K143" s="23">
        <v>81.599999999999994</v>
      </c>
      <c r="L143" s="23">
        <f t="shared" si="7"/>
        <v>27.55555555555555</v>
      </c>
      <c r="M143" s="25"/>
      <c r="N143" s="25"/>
      <c r="O143" s="25"/>
      <c r="P143" s="25"/>
      <c r="Q143" s="25"/>
      <c r="R143" s="13"/>
      <c r="S143" s="32"/>
      <c r="T143" s="32"/>
      <c r="U143" s="33"/>
      <c r="V143" s="33"/>
      <c r="W143" s="33"/>
      <c r="X143" s="33"/>
      <c r="Y143" s="25" t="s">
        <v>222</v>
      </c>
      <c r="Z143" s="18"/>
      <c r="AA143" s="13"/>
      <c r="AB143" s="4">
        <f t="shared" si="8"/>
        <v>49</v>
      </c>
    </row>
    <row r="144" spans="1:28" x14ac:dyDescent="0.25">
      <c r="A144" s="21">
        <v>42847</v>
      </c>
      <c r="B144" s="25">
        <v>1446</v>
      </c>
      <c r="C144" s="21"/>
      <c r="D144" s="25"/>
      <c r="E144" s="25"/>
      <c r="F144" s="21" t="s">
        <v>19</v>
      </c>
      <c r="G144" s="23">
        <v>70.400000000000006</v>
      </c>
      <c r="H144" s="23">
        <f t="shared" si="6"/>
        <v>21.333333333333336</v>
      </c>
      <c r="I144" s="23"/>
      <c r="J144" s="23"/>
      <c r="K144" s="23">
        <v>87.5</v>
      </c>
      <c r="L144" s="23">
        <f t="shared" si="7"/>
        <v>30.833333333333332</v>
      </c>
      <c r="M144" s="25"/>
      <c r="N144" s="25"/>
      <c r="O144" s="25"/>
      <c r="P144" s="25"/>
      <c r="Q144" s="25"/>
      <c r="R144" s="13"/>
      <c r="S144" s="32"/>
      <c r="T144" s="32"/>
      <c r="U144" s="33"/>
      <c r="V144" s="33"/>
      <c r="W144" s="33"/>
      <c r="X144" s="33"/>
      <c r="Y144" s="25" t="s">
        <v>222</v>
      </c>
      <c r="Z144" s="18">
        <v>52.08</v>
      </c>
      <c r="AA144" s="13"/>
      <c r="AB144" s="4">
        <f t="shared" si="8"/>
        <v>49</v>
      </c>
    </row>
    <row r="145" spans="1:28" x14ac:dyDescent="0.25">
      <c r="A145" s="21">
        <v>42847</v>
      </c>
      <c r="B145" s="25">
        <v>1732</v>
      </c>
      <c r="C145" s="21"/>
      <c r="D145" s="25"/>
      <c r="E145" s="25"/>
      <c r="F145" s="21" t="s">
        <v>19</v>
      </c>
      <c r="G145" s="23">
        <v>69.599999999999994</v>
      </c>
      <c r="H145" s="23">
        <f t="shared" si="6"/>
        <v>20.888888888888886</v>
      </c>
      <c r="I145" s="23">
        <f>AVERAGE(G142,G144)</f>
        <v>66.2</v>
      </c>
      <c r="J145" s="23">
        <f>CONVERT(I145,"F","C")</f>
        <v>19</v>
      </c>
      <c r="K145" s="23">
        <v>84.7</v>
      </c>
      <c r="L145" s="23">
        <f t="shared" si="7"/>
        <v>29.277777777777779</v>
      </c>
      <c r="M145" s="23">
        <f>AVERAGE(O145:P145)</f>
        <v>70.3</v>
      </c>
      <c r="N145" s="23">
        <f>CONVERT(M145,"F","C")</f>
        <v>21.277777777777775</v>
      </c>
      <c r="O145" s="25">
        <v>88.8</v>
      </c>
      <c r="P145" s="25">
        <v>51.8</v>
      </c>
      <c r="Q145" s="25"/>
      <c r="R145" s="13"/>
      <c r="S145" s="32"/>
      <c r="T145" s="32"/>
      <c r="U145" s="33"/>
      <c r="V145" s="33"/>
      <c r="W145" s="33"/>
      <c r="X145" s="33"/>
      <c r="Y145" s="25" t="s">
        <v>70</v>
      </c>
      <c r="Z145" s="18"/>
      <c r="AA145" s="13"/>
      <c r="AB145" s="4">
        <f t="shared" si="8"/>
        <v>49</v>
      </c>
    </row>
    <row r="146" spans="1:28" x14ac:dyDescent="0.25">
      <c r="A146" s="21">
        <v>42848</v>
      </c>
      <c r="B146" s="25">
        <v>836</v>
      </c>
      <c r="C146" s="21"/>
      <c r="D146" s="25"/>
      <c r="E146" s="25"/>
      <c r="F146" s="21" t="s">
        <v>19</v>
      </c>
      <c r="G146" s="23">
        <v>64.8</v>
      </c>
      <c r="H146" s="23">
        <f t="shared" si="6"/>
        <v>18.222222222222221</v>
      </c>
      <c r="I146" s="23"/>
      <c r="J146" s="23"/>
      <c r="K146" s="23">
        <v>64.3</v>
      </c>
      <c r="L146" s="23">
        <f t="shared" si="7"/>
        <v>17.944444444444443</v>
      </c>
      <c r="M146" s="25"/>
      <c r="N146" s="25"/>
      <c r="O146" s="25"/>
      <c r="P146" s="25"/>
      <c r="Q146" s="25"/>
      <c r="R146" s="13"/>
      <c r="S146" s="32"/>
      <c r="T146" s="32"/>
      <c r="U146" s="33"/>
      <c r="V146" s="33"/>
      <c r="W146" s="33"/>
      <c r="X146" s="33"/>
      <c r="Y146" s="25" t="s">
        <v>223</v>
      </c>
      <c r="Z146" s="18"/>
      <c r="AA146" s="13"/>
      <c r="AB146" s="4">
        <f t="shared" si="8"/>
        <v>49</v>
      </c>
    </row>
    <row r="147" spans="1:28" x14ac:dyDescent="0.25">
      <c r="A147" s="21">
        <v>42848</v>
      </c>
      <c r="B147" s="25">
        <v>1223</v>
      </c>
      <c r="C147" s="21"/>
      <c r="D147" s="25"/>
      <c r="E147" s="25"/>
      <c r="F147" s="21" t="s">
        <v>19</v>
      </c>
      <c r="G147" s="23">
        <v>71.3</v>
      </c>
      <c r="H147" s="23">
        <f t="shared" si="6"/>
        <v>21.833333333333332</v>
      </c>
      <c r="I147" s="23"/>
      <c r="J147" s="23"/>
      <c r="K147" s="23">
        <v>85.8</v>
      </c>
      <c r="L147" s="23">
        <f t="shared" si="7"/>
        <v>29.888888888888886</v>
      </c>
      <c r="M147" s="25"/>
      <c r="N147" s="25"/>
      <c r="O147" s="25"/>
      <c r="P147" s="25"/>
      <c r="Q147" s="25"/>
      <c r="R147" s="13"/>
      <c r="S147" s="32"/>
      <c r="T147" s="32"/>
      <c r="U147" s="33"/>
      <c r="V147" s="33"/>
      <c r="W147" s="33"/>
      <c r="X147" s="33"/>
      <c r="Y147" s="25" t="s">
        <v>224</v>
      </c>
      <c r="Z147" s="18">
        <v>50.095999999999997</v>
      </c>
      <c r="AA147" s="13"/>
      <c r="AB147" s="4">
        <f t="shared" si="8"/>
        <v>49</v>
      </c>
    </row>
    <row r="148" spans="1:28" x14ac:dyDescent="0.25">
      <c r="A148" s="21">
        <v>42848</v>
      </c>
      <c r="B148" s="25">
        <v>1730</v>
      </c>
      <c r="C148" s="21"/>
      <c r="D148" s="25"/>
      <c r="E148" s="25"/>
      <c r="F148" s="21" t="s">
        <v>19</v>
      </c>
      <c r="G148" s="23">
        <v>69.3</v>
      </c>
      <c r="H148" s="23">
        <f t="shared" si="6"/>
        <v>20.722222222222221</v>
      </c>
      <c r="I148" s="23">
        <f>AVERAGE(G146:G147)</f>
        <v>68.05</v>
      </c>
      <c r="J148" s="23">
        <f>CONVERT(I148,"F","C")</f>
        <v>20.027777777777775</v>
      </c>
      <c r="K148" s="23">
        <v>86</v>
      </c>
      <c r="L148" s="23">
        <f t="shared" si="7"/>
        <v>30</v>
      </c>
      <c r="M148" s="23">
        <f>AVERAGE(O148:P148)</f>
        <v>68.599999999999994</v>
      </c>
      <c r="N148" s="23">
        <f>CONVERT(M148,"F","C")</f>
        <v>20.333333333333329</v>
      </c>
      <c r="O148" s="25">
        <v>87.4</v>
      </c>
      <c r="P148" s="25">
        <v>49.8</v>
      </c>
      <c r="Q148" s="25"/>
      <c r="R148" s="13"/>
      <c r="S148" s="32"/>
      <c r="T148" s="32"/>
      <c r="U148" s="33"/>
      <c r="V148" s="33"/>
      <c r="W148" s="33"/>
      <c r="X148" s="33"/>
      <c r="Y148" s="25" t="s">
        <v>115</v>
      </c>
      <c r="Z148" s="18"/>
      <c r="AA148" s="13"/>
      <c r="AB148" s="4">
        <f t="shared" si="8"/>
        <v>49</v>
      </c>
    </row>
    <row r="149" spans="1:28" x14ac:dyDescent="0.25">
      <c r="A149" s="21">
        <v>42849</v>
      </c>
      <c r="B149" s="25">
        <v>735</v>
      </c>
      <c r="C149" s="21"/>
      <c r="D149" s="25"/>
      <c r="E149" s="25"/>
      <c r="F149" s="21" t="s">
        <v>19</v>
      </c>
      <c r="G149" s="23">
        <v>62.5</v>
      </c>
      <c r="H149" s="23">
        <f t="shared" si="6"/>
        <v>16.944444444444443</v>
      </c>
      <c r="I149" s="23"/>
      <c r="J149" s="23"/>
      <c r="K149" s="23">
        <v>55.8</v>
      </c>
      <c r="L149" s="23">
        <f t="shared" si="7"/>
        <v>13.22222222222222</v>
      </c>
      <c r="M149" s="25"/>
      <c r="N149" s="25"/>
      <c r="O149" s="25"/>
      <c r="P149" s="25"/>
      <c r="Q149" s="25"/>
      <c r="R149" s="13"/>
      <c r="S149" s="32"/>
      <c r="T149" s="32"/>
      <c r="U149" s="33"/>
      <c r="V149" s="33"/>
      <c r="W149" s="33"/>
      <c r="X149" s="33"/>
      <c r="Y149" s="25" t="s">
        <v>231</v>
      </c>
      <c r="Z149" s="18">
        <v>51.514000000000003</v>
      </c>
      <c r="AA149" s="13"/>
      <c r="AB149" s="4">
        <f t="shared" si="8"/>
        <v>49</v>
      </c>
    </row>
    <row r="150" spans="1:28" x14ac:dyDescent="0.25">
      <c r="A150" s="21">
        <v>42849</v>
      </c>
      <c r="B150" s="25">
        <v>1158</v>
      </c>
      <c r="C150" s="21"/>
      <c r="D150" s="25"/>
      <c r="E150" s="25"/>
      <c r="F150" s="21" t="s">
        <v>19</v>
      </c>
      <c r="G150" s="23">
        <v>67.599999999999994</v>
      </c>
      <c r="H150" s="23">
        <f t="shared" si="6"/>
        <v>19.777777777777775</v>
      </c>
      <c r="I150" s="23"/>
      <c r="J150" s="23"/>
      <c r="K150" s="23">
        <v>79.8</v>
      </c>
      <c r="L150" s="23">
        <f t="shared" si="7"/>
        <v>26.555555555555554</v>
      </c>
      <c r="M150" s="25"/>
      <c r="N150" s="25"/>
      <c r="O150" s="25"/>
      <c r="P150" s="25"/>
      <c r="Q150" s="25"/>
      <c r="R150" s="25"/>
      <c r="S150" s="23"/>
      <c r="T150" s="23"/>
      <c r="U150" s="33"/>
      <c r="V150" s="33"/>
      <c r="W150" s="33"/>
      <c r="X150" s="33"/>
      <c r="Y150" s="25" t="s">
        <v>227</v>
      </c>
      <c r="Z150" s="18">
        <v>39.155000000000001</v>
      </c>
      <c r="AA150" s="13" t="s">
        <v>228</v>
      </c>
      <c r="AB150" s="4">
        <f t="shared" si="8"/>
        <v>49</v>
      </c>
    </row>
    <row r="151" spans="1:28" x14ac:dyDescent="0.25">
      <c r="A151" s="21">
        <v>42849</v>
      </c>
      <c r="B151" s="25">
        <v>1328</v>
      </c>
      <c r="C151" s="21"/>
      <c r="D151" s="25"/>
      <c r="E151" s="25"/>
      <c r="F151" s="21" t="s">
        <v>19</v>
      </c>
      <c r="G151" s="23">
        <v>69.099999999999994</v>
      </c>
      <c r="H151" s="23">
        <f t="shared" si="6"/>
        <v>20.611111111111107</v>
      </c>
      <c r="I151" s="23"/>
      <c r="J151" s="23"/>
      <c r="K151" s="23">
        <v>79</v>
      </c>
      <c r="L151" s="23">
        <f t="shared" si="7"/>
        <v>26.111111111111111</v>
      </c>
      <c r="M151" s="25"/>
      <c r="N151" s="25"/>
      <c r="O151" s="25"/>
      <c r="P151" s="25"/>
      <c r="Q151" s="25">
        <v>9.1999999999999993</v>
      </c>
      <c r="R151" s="25"/>
      <c r="S151" s="23"/>
      <c r="T151" s="23"/>
      <c r="U151" s="33"/>
      <c r="V151" s="33"/>
      <c r="W151" s="33"/>
      <c r="X151" s="33"/>
      <c r="Y151" s="25" t="s">
        <v>229</v>
      </c>
      <c r="Z151" s="18"/>
      <c r="AA151" s="27" t="s">
        <v>230</v>
      </c>
      <c r="AB151" s="4">
        <f t="shared" si="8"/>
        <v>49</v>
      </c>
    </row>
    <row r="152" spans="1:28" x14ac:dyDescent="0.25">
      <c r="A152" s="21">
        <v>42849</v>
      </c>
      <c r="B152" s="25">
        <v>1713</v>
      </c>
      <c r="C152" s="21"/>
      <c r="D152" s="25"/>
      <c r="E152" s="25"/>
      <c r="F152" s="21" t="s">
        <v>19</v>
      </c>
      <c r="G152" s="23">
        <v>69.3</v>
      </c>
      <c r="H152" s="23">
        <f t="shared" si="6"/>
        <v>20.722222222222221</v>
      </c>
      <c r="I152" s="23">
        <f>AVERAGE(G149,G152)</f>
        <v>65.900000000000006</v>
      </c>
      <c r="J152" s="23">
        <f>CONVERT(I152,"F","C")</f>
        <v>18.833333333333336</v>
      </c>
      <c r="K152" s="23">
        <v>80</v>
      </c>
      <c r="L152" s="23">
        <f t="shared" si="7"/>
        <v>26.666666666666664</v>
      </c>
      <c r="M152" s="23">
        <f>AVERAGE(O152:P152)</f>
        <v>65.7</v>
      </c>
      <c r="N152" s="23">
        <f>CONVERT(M152,"F","C")</f>
        <v>18.722222222222225</v>
      </c>
      <c r="O152" s="25">
        <v>81.900000000000006</v>
      </c>
      <c r="P152" s="25">
        <v>49.5</v>
      </c>
      <c r="Q152" s="25">
        <v>10.6</v>
      </c>
      <c r="R152" s="25"/>
      <c r="S152" s="23"/>
      <c r="T152" s="23"/>
      <c r="U152" s="33"/>
      <c r="V152" s="33"/>
      <c r="W152" s="33"/>
      <c r="X152" s="33"/>
      <c r="Y152" s="25" t="s">
        <v>145</v>
      </c>
      <c r="Z152" s="18"/>
      <c r="AA152" s="27"/>
      <c r="AB152" s="4">
        <f t="shared" si="8"/>
        <v>49</v>
      </c>
    </row>
    <row r="153" spans="1:28" x14ac:dyDescent="0.25">
      <c r="A153" s="21">
        <v>42850</v>
      </c>
      <c r="B153" s="25">
        <v>750</v>
      </c>
      <c r="C153" s="21"/>
      <c r="D153" s="25"/>
      <c r="E153" s="25"/>
      <c r="F153" s="21" t="s">
        <v>19</v>
      </c>
      <c r="G153" s="23">
        <v>64.7</v>
      </c>
      <c r="H153" s="23">
        <f t="shared" si="6"/>
        <v>18.166666666666668</v>
      </c>
      <c r="I153" s="23"/>
      <c r="J153" s="23"/>
      <c r="K153" s="23">
        <v>63.1</v>
      </c>
      <c r="L153" s="23">
        <f t="shared" si="7"/>
        <v>17.277777777777779</v>
      </c>
      <c r="M153" s="25"/>
      <c r="N153" s="25"/>
      <c r="O153" s="25"/>
      <c r="P153" s="25"/>
      <c r="Q153" s="25">
        <v>10.5</v>
      </c>
      <c r="R153" s="25"/>
      <c r="S153" s="23"/>
      <c r="T153" s="23"/>
      <c r="U153" s="33"/>
      <c r="V153" s="33"/>
      <c r="W153" s="33"/>
      <c r="X153" s="33"/>
      <c r="Y153" s="25" t="s">
        <v>96</v>
      </c>
      <c r="Z153" s="18">
        <v>52.694000000000003</v>
      </c>
      <c r="AA153" s="27"/>
      <c r="AB153" s="4">
        <f t="shared" si="8"/>
        <v>49</v>
      </c>
    </row>
    <row r="154" spans="1:28" x14ac:dyDescent="0.25">
      <c r="A154" s="21">
        <v>42850</v>
      </c>
      <c r="B154" s="25">
        <v>1125</v>
      </c>
      <c r="C154" s="21"/>
      <c r="D154" s="25"/>
      <c r="E154" s="25"/>
      <c r="F154" s="21" t="s">
        <v>19</v>
      </c>
      <c r="G154" s="23">
        <v>68.3</v>
      </c>
      <c r="H154" s="23">
        <f t="shared" si="6"/>
        <v>20.166666666666664</v>
      </c>
      <c r="I154" s="23">
        <f>AVERAGE(G153,G154)</f>
        <v>66.5</v>
      </c>
      <c r="J154" s="23">
        <f>CONVERT(I154,"F","C")</f>
        <v>19.166666666666668</v>
      </c>
      <c r="K154" s="23">
        <v>76.2</v>
      </c>
      <c r="L154" s="23">
        <f t="shared" si="7"/>
        <v>24.555555555555557</v>
      </c>
      <c r="M154" s="23">
        <f>AVERAGE(O154:P154)</f>
        <v>67.75</v>
      </c>
      <c r="N154" s="23">
        <f>CONVERT(M154,"F","C")</f>
        <v>19.861111111111111</v>
      </c>
      <c r="O154" s="25">
        <v>80.099999999999994</v>
      </c>
      <c r="P154" s="25">
        <v>55.4</v>
      </c>
      <c r="Q154" s="25">
        <v>10.8</v>
      </c>
      <c r="R154" s="25"/>
      <c r="S154" s="23"/>
      <c r="T154" s="23"/>
      <c r="U154" s="33"/>
      <c r="V154" s="33"/>
      <c r="W154" s="33"/>
      <c r="X154" s="33"/>
      <c r="Y154" s="25" t="s">
        <v>107</v>
      </c>
      <c r="Z154" s="18"/>
      <c r="AA154" s="27"/>
      <c r="AB154" s="4">
        <f t="shared" si="8"/>
        <v>49</v>
      </c>
    </row>
    <row r="155" spans="1:28" x14ac:dyDescent="0.25">
      <c r="A155" s="21">
        <v>42851</v>
      </c>
      <c r="B155" s="25">
        <v>725</v>
      </c>
      <c r="C155" s="21"/>
      <c r="D155" s="25"/>
      <c r="E155" s="25"/>
      <c r="F155" s="21" t="s">
        <v>19</v>
      </c>
      <c r="G155" s="23">
        <v>60.1</v>
      </c>
      <c r="H155" s="23">
        <f t="shared" si="6"/>
        <v>15.611111111111111</v>
      </c>
      <c r="I155" s="23"/>
      <c r="J155" s="23">
        <f>CONVERT(I155,"F","C")</f>
        <v>-17.777777777777779</v>
      </c>
      <c r="K155" s="23">
        <v>52</v>
      </c>
      <c r="L155" s="23">
        <f t="shared" si="7"/>
        <v>11.111111111111111</v>
      </c>
      <c r="M155" s="25"/>
      <c r="N155" s="25"/>
      <c r="O155" s="25"/>
      <c r="P155" s="25"/>
      <c r="Q155" s="25">
        <v>8.1999999999999993</v>
      </c>
      <c r="R155" s="25"/>
      <c r="S155" s="23"/>
      <c r="T155" s="23"/>
      <c r="U155" s="33"/>
      <c r="V155" s="33"/>
      <c r="W155" s="33"/>
      <c r="X155" s="33"/>
      <c r="Y155" s="25" t="s">
        <v>232</v>
      </c>
      <c r="Z155" s="18"/>
      <c r="AA155" s="27"/>
      <c r="AB155" s="4">
        <f t="shared" si="8"/>
        <v>49</v>
      </c>
    </row>
    <row r="156" spans="1:28" x14ac:dyDescent="0.25">
      <c r="A156" s="21">
        <v>42851</v>
      </c>
      <c r="B156" s="25">
        <v>1306</v>
      </c>
      <c r="C156" s="21"/>
      <c r="D156" s="25"/>
      <c r="E156" s="25"/>
      <c r="F156" s="21" t="s">
        <v>19</v>
      </c>
      <c r="G156" s="23">
        <v>68.400000000000006</v>
      </c>
      <c r="H156" s="23">
        <f t="shared" si="6"/>
        <v>20.222222222222225</v>
      </c>
      <c r="I156" s="23"/>
      <c r="J156" s="23">
        <f>CONVERT(I156,"F","C")</f>
        <v>-17.777777777777779</v>
      </c>
      <c r="K156" s="23">
        <v>78.5</v>
      </c>
      <c r="L156" s="23">
        <f t="shared" si="7"/>
        <v>25.833333333333332</v>
      </c>
      <c r="M156" s="25"/>
      <c r="N156" s="25"/>
      <c r="O156" s="25"/>
      <c r="P156" s="25"/>
      <c r="Q156" s="25">
        <v>8.9</v>
      </c>
      <c r="R156" s="33">
        <v>7.27</v>
      </c>
      <c r="S156" s="22">
        <v>357.5</v>
      </c>
      <c r="T156" s="22"/>
      <c r="U156" s="33"/>
      <c r="V156" s="33"/>
      <c r="W156" s="33"/>
      <c r="X156" s="33"/>
      <c r="Y156" s="25" t="s">
        <v>211</v>
      </c>
      <c r="Z156" s="13">
        <v>48.74</v>
      </c>
      <c r="AA156" s="27"/>
      <c r="AB156" s="4">
        <f t="shared" si="8"/>
        <v>49</v>
      </c>
    </row>
    <row r="157" spans="1:28" x14ac:dyDescent="0.25">
      <c r="A157" s="21">
        <v>42851</v>
      </c>
      <c r="B157" s="25">
        <v>1820</v>
      </c>
      <c r="C157" s="21"/>
      <c r="D157" s="25"/>
      <c r="E157" s="25"/>
      <c r="F157" s="21" t="s">
        <v>19</v>
      </c>
      <c r="G157" s="23">
        <v>67.5</v>
      </c>
      <c r="H157" s="23">
        <f t="shared" si="6"/>
        <v>19.722222222222221</v>
      </c>
      <c r="I157" s="23">
        <f>AVERAGE(G155:G156)</f>
        <v>64.25</v>
      </c>
      <c r="J157" s="23">
        <f>CONVERT(I157,"F","C")</f>
        <v>17.916666666666668</v>
      </c>
      <c r="K157" s="23">
        <v>77.5</v>
      </c>
      <c r="L157" s="23">
        <f t="shared" si="7"/>
        <v>25.277777777777779</v>
      </c>
      <c r="M157" s="23">
        <f>AVERAGE(O157:P157)</f>
        <v>66</v>
      </c>
      <c r="N157" s="23">
        <f>CONVERT(M157,"F","C")</f>
        <v>18.888888888888889</v>
      </c>
      <c r="O157" s="25">
        <v>86.2</v>
      </c>
      <c r="P157" s="25">
        <v>45.8</v>
      </c>
      <c r="Q157" s="25">
        <v>9.5</v>
      </c>
      <c r="R157" s="33">
        <v>7.7</v>
      </c>
      <c r="S157" s="22">
        <v>354.90000000000003</v>
      </c>
      <c r="T157" s="22"/>
      <c r="U157" s="33"/>
      <c r="V157" s="33"/>
      <c r="W157" s="33"/>
      <c r="X157" s="33"/>
      <c r="Y157" s="25" t="s">
        <v>155</v>
      </c>
      <c r="Z157" s="18">
        <v>50.92</v>
      </c>
      <c r="AA157" s="27"/>
      <c r="AB157" s="4">
        <f t="shared" si="8"/>
        <v>49</v>
      </c>
    </row>
    <row r="158" spans="1:28" x14ac:dyDescent="0.25">
      <c r="A158" s="21">
        <v>42852</v>
      </c>
      <c r="B158" s="25">
        <v>657</v>
      </c>
      <c r="C158" s="21"/>
      <c r="D158" s="25"/>
      <c r="E158" s="25"/>
      <c r="F158" s="21" t="s">
        <v>19</v>
      </c>
      <c r="G158" s="23">
        <v>63.2</v>
      </c>
      <c r="H158" s="23">
        <f t="shared" si="6"/>
        <v>17.333333333333336</v>
      </c>
      <c r="I158" s="23"/>
      <c r="J158" s="23"/>
      <c r="K158" s="23">
        <v>53.5</v>
      </c>
      <c r="L158" s="23">
        <f t="shared" si="7"/>
        <v>11.944444444444445</v>
      </c>
      <c r="M158" s="25"/>
      <c r="N158" s="25"/>
      <c r="O158" s="25"/>
      <c r="P158" s="25"/>
      <c r="Q158" s="25">
        <v>8.1999999999999993</v>
      </c>
      <c r="R158" s="33">
        <v>7.97</v>
      </c>
      <c r="S158" s="22">
        <v>364</v>
      </c>
      <c r="T158" s="22"/>
      <c r="U158" s="33"/>
      <c r="V158" s="33"/>
      <c r="W158" s="33"/>
      <c r="X158" s="33"/>
      <c r="Y158" s="25" t="s">
        <v>115</v>
      </c>
      <c r="Z158" s="18"/>
      <c r="AA158" s="27"/>
      <c r="AB158" s="4">
        <f t="shared" si="8"/>
        <v>49</v>
      </c>
    </row>
    <row r="159" spans="1:28" x14ac:dyDescent="0.25">
      <c r="A159" s="21">
        <v>42852</v>
      </c>
      <c r="B159" s="25">
        <v>1400</v>
      </c>
      <c r="C159" s="21"/>
      <c r="D159" s="25"/>
      <c r="E159" s="25"/>
      <c r="F159" s="21" t="s">
        <v>19</v>
      </c>
      <c r="G159" s="23">
        <v>69.400000000000006</v>
      </c>
      <c r="H159" s="23">
        <f t="shared" si="6"/>
        <v>20.777777777777782</v>
      </c>
      <c r="I159" s="23">
        <f>AVERAGE(G158:G159)</f>
        <v>66.300000000000011</v>
      </c>
      <c r="J159" s="23">
        <f>CONVERT(I159,"F","C")</f>
        <v>19.055555555555561</v>
      </c>
      <c r="K159" s="23">
        <v>84.4</v>
      </c>
      <c r="L159" s="23">
        <f t="shared" si="7"/>
        <v>29.111111111111114</v>
      </c>
      <c r="M159" s="23">
        <f>AVERAGE(O159:P159)</f>
        <v>68.95</v>
      </c>
      <c r="N159" s="23">
        <f>CONVERT(M159,"F","C")</f>
        <v>20.527777777777779</v>
      </c>
      <c r="O159" s="25">
        <v>85.3</v>
      </c>
      <c r="P159" s="25">
        <v>52.6</v>
      </c>
      <c r="Q159" s="25">
        <v>9.4</v>
      </c>
      <c r="R159" s="33">
        <v>7.86</v>
      </c>
      <c r="S159" s="22">
        <v>354.90000000000003</v>
      </c>
      <c r="T159" s="22"/>
      <c r="U159" s="33"/>
      <c r="V159" s="33"/>
      <c r="W159" s="33"/>
      <c r="X159" s="33"/>
      <c r="Y159" s="25" t="s">
        <v>235</v>
      </c>
      <c r="Z159" s="18"/>
      <c r="AA159" s="27"/>
      <c r="AB159" s="4">
        <f t="shared" si="8"/>
        <v>49</v>
      </c>
    </row>
    <row r="160" spans="1:28" x14ac:dyDescent="0.25">
      <c r="A160" s="21">
        <v>42853</v>
      </c>
      <c r="B160" s="25">
        <v>657</v>
      </c>
      <c r="C160" s="21"/>
      <c r="D160" s="25"/>
      <c r="E160" s="25"/>
      <c r="F160" s="21" t="s">
        <v>19</v>
      </c>
      <c r="G160" s="23">
        <v>60.5</v>
      </c>
      <c r="H160" s="23">
        <f t="shared" si="6"/>
        <v>15.833333333333332</v>
      </c>
      <c r="I160" s="23"/>
      <c r="J160" s="23"/>
      <c r="K160" s="23">
        <v>55.8</v>
      </c>
      <c r="L160" s="23">
        <f t="shared" si="7"/>
        <v>13.22222222222222</v>
      </c>
      <c r="M160" s="25"/>
      <c r="N160" s="25"/>
      <c r="O160" s="25"/>
      <c r="P160" s="25"/>
      <c r="Q160" s="25">
        <v>9.3000000000000007</v>
      </c>
      <c r="R160" s="33">
        <v>8.1199999999999992</v>
      </c>
      <c r="S160" s="22">
        <v>348.40000000000003</v>
      </c>
      <c r="T160" s="22"/>
      <c r="U160" s="33"/>
      <c r="V160" s="33"/>
      <c r="W160" s="33"/>
      <c r="X160" s="33"/>
      <c r="Y160" s="25" t="s">
        <v>235</v>
      </c>
      <c r="Z160" s="18"/>
      <c r="AA160" s="27"/>
      <c r="AB160" s="4">
        <f t="shared" si="8"/>
        <v>49</v>
      </c>
    </row>
    <row r="161" spans="1:28" x14ac:dyDescent="0.25">
      <c r="A161" s="21">
        <v>42854</v>
      </c>
      <c r="B161" s="25">
        <v>842</v>
      </c>
      <c r="C161" s="21"/>
      <c r="D161" s="25"/>
      <c r="E161" s="25"/>
      <c r="F161" s="21" t="s">
        <v>19</v>
      </c>
      <c r="G161" s="23">
        <v>58</v>
      </c>
      <c r="H161" s="23">
        <f t="shared" si="6"/>
        <v>14.444444444444445</v>
      </c>
      <c r="I161" s="23"/>
      <c r="J161" s="23"/>
      <c r="K161" s="23">
        <v>57</v>
      </c>
      <c r="L161" s="23">
        <f t="shared" si="7"/>
        <v>13.888888888888889</v>
      </c>
      <c r="M161" s="25"/>
      <c r="N161" s="25"/>
      <c r="O161" s="25"/>
      <c r="P161" s="25"/>
      <c r="Q161" s="25">
        <v>10</v>
      </c>
      <c r="R161" s="33">
        <v>8.24</v>
      </c>
      <c r="S161" s="22">
        <v>358.8</v>
      </c>
      <c r="T161" s="22"/>
      <c r="U161" s="33"/>
      <c r="V161" s="33"/>
      <c r="W161" s="33"/>
      <c r="X161" s="33"/>
      <c r="Y161" s="25" t="s">
        <v>235</v>
      </c>
      <c r="Z161" s="18"/>
      <c r="AA161" s="27"/>
      <c r="AB161" s="4">
        <f t="shared" si="8"/>
        <v>49</v>
      </c>
    </row>
    <row r="162" spans="1:28" x14ac:dyDescent="0.25">
      <c r="A162" s="21">
        <v>42854</v>
      </c>
      <c r="B162" s="25">
        <v>1127</v>
      </c>
      <c r="C162" s="21"/>
      <c r="D162" s="25"/>
      <c r="E162" s="25"/>
      <c r="F162" s="21" t="s">
        <v>19</v>
      </c>
      <c r="G162" s="23">
        <v>62.1</v>
      </c>
      <c r="H162" s="23">
        <f t="shared" si="6"/>
        <v>16.722222222222221</v>
      </c>
      <c r="I162" s="23"/>
      <c r="J162" s="23"/>
      <c r="K162" s="23">
        <v>65</v>
      </c>
      <c r="L162" s="23">
        <f t="shared" si="7"/>
        <v>18.333333333333332</v>
      </c>
      <c r="M162" s="25"/>
      <c r="N162" s="25"/>
      <c r="O162" s="25"/>
      <c r="P162" s="25"/>
      <c r="Q162" s="25">
        <v>9.1</v>
      </c>
      <c r="R162" s="33">
        <v>8.3000000000000007</v>
      </c>
      <c r="S162" s="22">
        <v>360.1</v>
      </c>
      <c r="T162" s="22"/>
      <c r="U162" s="33"/>
      <c r="V162" s="33"/>
      <c r="W162" s="33"/>
      <c r="X162" s="33"/>
      <c r="Y162" s="25" t="s">
        <v>235</v>
      </c>
      <c r="Z162" s="18"/>
      <c r="AA162" s="27"/>
      <c r="AB162" s="4">
        <f t="shared" si="8"/>
        <v>49</v>
      </c>
    </row>
    <row r="163" spans="1:28" x14ac:dyDescent="0.25">
      <c r="A163" s="21">
        <v>42854</v>
      </c>
      <c r="B163" s="25">
        <v>1629</v>
      </c>
      <c r="C163" s="21"/>
      <c r="D163" s="25"/>
      <c r="E163" s="25"/>
      <c r="F163" s="21" t="s">
        <v>19</v>
      </c>
      <c r="G163" s="23">
        <v>62.5</v>
      </c>
      <c r="H163" s="23">
        <f t="shared" si="6"/>
        <v>16.944444444444443</v>
      </c>
      <c r="I163" s="23">
        <f>AVERAGE(G163,G161)</f>
        <v>60.25</v>
      </c>
      <c r="J163" s="23">
        <f>CONVERT(I163,"F","C")</f>
        <v>15.694444444444445</v>
      </c>
      <c r="K163" s="23">
        <v>69.5</v>
      </c>
      <c r="L163" s="23">
        <f t="shared" si="7"/>
        <v>20.833333333333332</v>
      </c>
      <c r="M163" s="23">
        <f>AVERAGE(O163:P163)</f>
        <v>57.95</v>
      </c>
      <c r="N163" s="23">
        <f>CONVERT(M163,"F","C")</f>
        <v>14.416666666666668</v>
      </c>
      <c r="O163" s="25">
        <v>73.8</v>
      </c>
      <c r="P163" s="25">
        <v>42.1</v>
      </c>
      <c r="Q163" s="25">
        <v>10.1</v>
      </c>
      <c r="R163" s="33">
        <v>8.1999999999999993</v>
      </c>
      <c r="S163" s="22">
        <v>361.40000000000003</v>
      </c>
      <c r="T163" s="22"/>
      <c r="U163" s="33"/>
      <c r="V163" s="33"/>
      <c r="W163" s="33"/>
      <c r="X163" s="33"/>
      <c r="Y163" s="25" t="s">
        <v>246</v>
      </c>
      <c r="Z163" s="25"/>
      <c r="AA163" s="27"/>
      <c r="AB163" s="4">
        <f t="shared" si="8"/>
        <v>49</v>
      </c>
    </row>
    <row r="164" spans="1:28" x14ac:dyDescent="0.25">
      <c r="A164" s="21">
        <v>42855</v>
      </c>
      <c r="B164" s="25">
        <v>837</v>
      </c>
      <c r="C164" s="21"/>
      <c r="D164" s="25"/>
      <c r="E164" s="25"/>
      <c r="F164" s="21" t="s">
        <v>19</v>
      </c>
      <c r="G164" s="23">
        <v>60.1</v>
      </c>
      <c r="H164" s="23">
        <f t="shared" si="6"/>
        <v>15.611111111111111</v>
      </c>
      <c r="I164" s="23"/>
      <c r="J164" s="23"/>
      <c r="K164" s="23">
        <v>58</v>
      </c>
      <c r="L164" s="23">
        <f t="shared" si="7"/>
        <v>14.444444444444445</v>
      </c>
      <c r="M164" s="25"/>
      <c r="N164" s="25"/>
      <c r="O164" s="25"/>
      <c r="P164" s="25"/>
      <c r="Q164" s="25">
        <v>9.1999999999999993</v>
      </c>
      <c r="R164" s="33">
        <v>8.24</v>
      </c>
      <c r="S164" s="22">
        <v>361.40000000000003</v>
      </c>
      <c r="T164" s="22"/>
      <c r="U164" s="33"/>
      <c r="V164" s="33"/>
      <c r="W164" s="33"/>
      <c r="X164" s="33"/>
      <c r="Y164" s="25" t="s">
        <v>246</v>
      </c>
      <c r="Z164" s="25"/>
      <c r="AA164" s="27"/>
      <c r="AB164" s="4">
        <f t="shared" si="8"/>
        <v>49</v>
      </c>
    </row>
    <row r="165" spans="1:28" x14ac:dyDescent="0.25">
      <c r="A165" s="21">
        <v>42855</v>
      </c>
      <c r="B165" s="25">
        <v>1137</v>
      </c>
      <c r="C165" s="21"/>
      <c r="D165" s="25"/>
      <c r="E165" s="25"/>
      <c r="F165" s="21" t="s">
        <v>19</v>
      </c>
      <c r="G165" s="23">
        <v>64</v>
      </c>
      <c r="H165" s="23">
        <f t="shared" si="6"/>
        <v>17.777777777777779</v>
      </c>
      <c r="I165" s="23"/>
      <c r="J165" s="23"/>
      <c r="K165" s="23">
        <v>71.5</v>
      </c>
      <c r="L165" s="23">
        <f t="shared" si="7"/>
        <v>21.944444444444443</v>
      </c>
      <c r="M165" s="25"/>
      <c r="N165" s="25"/>
      <c r="O165" s="25"/>
      <c r="P165" s="25"/>
      <c r="Q165" s="25">
        <v>9.4</v>
      </c>
      <c r="R165" s="33">
        <v>8.18</v>
      </c>
      <c r="S165" s="22">
        <v>365.3</v>
      </c>
      <c r="T165" s="22"/>
      <c r="U165" s="33"/>
      <c r="V165" s="33"/>
      <c r="W165" s="33"/>
      <c r="X165" s="33"/>
      <c r="Y165" s="25" t="s">
        <v>246</v>
      </c>
      <c r="Z165" s="25"/>
      <c r="AA165" s="27"/>
      <c r="AB165" s="4">
        <f t="shared" si="8"/>
        <v>49</v>
      </c>
    </row>
    <row r="166" spans="1:28" x14ac:dyDescent="0.25">
      <c r="A166" s="21">
        <v>42855</v>
      </c>
      <c r="B166" s="25">
        <v>1730</v>
      </c>
      <c r="C166" s="21"/>
      <c r="D166" s="25"/>
      <c r="E166" s="25"/>
      <c r="F166" s="21" t="s">
        <v>19</v>
      </c>
      <c r="G166" s="23">
        <v>66.8</v>
      </c>
      <c r="H166" s="23">
        <f t="shared" si="6"/>
        <v>19.333333333333332</v>
      </c>
      <c r="I166" s="23">
        <f>AVERAGE(G166,G164)</f>
        <v>63.45</v>
      </c>
      <c r="J166" s="23">
        <f>CONVERT(I166,"F","C")</f>
        <v>17.472222222222225</v>
      </c>
      <c r="K166" s="23">
        <v>82.4</v>
      </c>
      <c r="L166" s="23">
        <f t="shared" si="7"/>
        <v>28.000000000000004</v>
      </c>
      <c r="M166" s="23">
        <f>AVERAGE(O166:P166)</f>
        <v>63.5</v>
      </c>
      <c r="N166" s="23">
        <f>CONVERT(M166,"F","C")</f>
        <v>17.5</v>
      </c>
      <c r="O166" s="25">
        <v>84.5</v>
      </c>
      <c r="P166" s="25">
        <v>42.5</v>
      </c>
      <c r="Q166" s="25">
        <v>10.6</v>
      </c>
      <c r="R166" s="33">
        <v>8.25</v>
      </c>
      <c r="S166" s="22">
        <v>357.5</v>
      </c>
      <c r="T166" s="22"/>
      <c r="U166" s="33"/>
      <c r="V166" s="33"/>
      <c r="W166" s="33"/>
      <c r="X166" s="33"/>
      <c r="Y166" s="25" t="s">
        <v>70</v>
      </c>
      <c r="Z166" s="25"/>
      <c r="AA166" s="27"/>
      <c r="AB166" s="4">
        <f t="shared" si="8"/>
        <v>49</v>
      </c>
    </row>
    <row r="167" spans="1:28" x14ac:dyDescent="0.25">
      <c r="A167" s="21">
        <v>42856</v>
      </c>
      <c r="B167" s="25">
        <v>706</v>
      </c>
      <c r="C167" s="21"/>
      <c r="D167" s="25"/>
      <c r="E167" s="25"/>
      <c r="F167" s="21" t="s">
        <v>19</v>
      </c>
      <c r="G167" s="23">
        <v>61.3</v>
      </c>
      <c r="H167" s="23">
        <f t="shared" si="6"/>
        <v>16.277777777777775</v>
      </c>
      <c r="I167" s="23"/>
      <c r="J167" s="23"/>
      <c r="K167" s="23">
        <v>53</v>
      </c>
      <c r="L167" s="23">
        <f t="shared" si="7"/>
        <v>11.666666666666666</v>
      </c>
      <c r="M167" s="25"/>
      <c r="N167" s="25"/>
      <c r="O167" s="25"/>
      <c r="P167" s="25"/>
      <c r="Q167" s="25">
        <v>9.1999999999999993</v>
      </c>
      <c r="R167" s="33">
        <v>8.2799999999999994</v>
      </c>
      <c r="S167" s="22">
        <v>356.2</v>
      </c>
      <c r="T167" s="22"/>
      <c r="U167" s="33"/>
      <c r="V167" s="33"/>
      <c r="W167" s="33"/>
      <c r="X167" s="33"/>
      <c r="Y167" s="25" t="s">
        <v>236</v>
      </c>
      <c r="Z167" s="25"/>
      <c r="AA167" s="27"/>
      <c r="AB167" s="4">
        <f t="shared" si="8"/>
        <v>49</v>
      </c>
    </row>
    <row r="168" spans="1:28" x14ac:dyDescent="0.25">
      <c r="A168" s="21">
        <v>42856</v>
      </c>
      <c r="B168" s="25">
        <v>1142</v>
      </c>
      <c r="C168" s="21"/>
      <c r="D168" s="25"/>
      <c r="E168" s="25"/>
      <c r="F168" s="21" t="s">
        <v>19</v>
      </c>
      <c r="G168" s="23">
        <v>67.5</v>
      </c>
      <c r="H168" s="23">
        <f t="shared" si="6"/>
        <v>19.722222222222221</v>
      </c>
      <c r="I168" s="23"/>
      <c r="J168" s="23"/>
      <c r="K168" s="23">
        <v>78.5</v>
      </c>
      <c r="L168" s="23">
        <f t="shared" si="7"/>
        <v>25.833333333333332</v>
      </c>
      <c r="M168" s="25"/>
      <c r="N168" s="25"/>
      <c r="O168" s="25"/>
      <c r="P168" s="25"/>
      <c r="Q168" s="25">
        <v>10.1</v>
      </c>
      <c r="R168" s="33">
        <v>8.18</v>
      </c>
      <c r="S168" s="22">
        <v>358.8</v>
      </c>
      <c r="T168" s="22"/>
      <c r="U168" s="33"/>
      <c r="V168" s="33"/>
      <c r="W168" s="33"/>
      <c r="X168" s="33"/>
      <c r="Y168" s="25" t="s">
        <v>69</v>
      </c>
      <c r="Z168" s="25"/>
      <c r="AA168" s="27"/>
      <c r="AB168" s="4">
        <f t="shared" si="8"/>
        <v>49</v>
      </c>
    </row>
    <row r="169" spans="1:28" x14ac:dyDescent="0.25">
      <c r="A169" s="21">
        <v>42856</v>
      </c>
      <c r="B169" s="25">
        <v>1644</v>
      </c>
      <c r="C169" s="21"/>
      <c r="D169" s="25"/>
      <c r="E169" s="25"/>
      <c r="F169" s="21" t="s">
        <v>19</v>
      </c>
      <c r="G169" s="23">
        <v>69.2</v>
      </c>
      <c r="H169" s="23">
        <f t="shared" si="6"/>
        <v>20.666666666666668</v>
      </c>
      <c r="I169" s="23">
        <f>AVERAGE(G167,G169)</f>
        <v>65.25</v>
      </c>
      <c r="J169" s="23">
        <f>CONVERT(I169,"F","C")</f>
        <v>18.472222222222221</v>
      </c>
      <c r="K169" s="25">
        <v>86.9</v>
      </c>
      <c r="L169" s="23">
        <f t="shared" si="7"/>
        <v>30.500000000000004</v>
      </c>
      <c r="M169" s="23">
        <f>AVERAGE(O169:P169)</f>
        <v>67.400000000000006</v>
      </c>
      <c r="N169" s="23">
        <f>CONVERT(M169,"F","C")</f>
        <v>19.666666666666668</v>
      </c>
      <c r="O169" s="25">
        <v>89</v>
      </c>
      <c r="P169" s="25">
        <v>45.8</v>
      </c>
      <c r="Q169" s="23">
        <v>9.5</v>
      </c>
      <c r="R169" s="33">
        <v>8.19</v>
      </c>
      <c r="S169" s="22">
        <v>374.40000000000003</v>
      </c>
      <c r="T169" s="22"/>
      <c r="U169" s="33"/>
      <c r="V169" s="33"/>
      <c r="W169" s="33"/>
      <c r="X169" s="33"/>
      <c r="Y169" s="25" t="s">
        <v>247</v>
      </c>
      <c r="Z169" s="25"/>
      <c r="AA169" s="27"/>
      <c r="AB169" s="4">
        <f t="shared" si="8"/>
        <v>49</v>
      </c>
    </row>
    <row r="170" spans="1:28" x14ac:dyDescent="0.25">
      <c r="A170" s="21">
        <v>42857</v>
      </c>
      <c r="B170" s="25">
        <v>734</v>
      </c>
      <c r="C170" s="21"/>
      <c r="D170" s="25"/>
      <c r="E170" s="25"/>
      <c r="F170" s="21" t="s">
        <v>19</v>
      </c>
      <c r="G170" s="23">
        <v>63</v>
      </c>
      <c r="H170" s="23">
        <f t="shared" si="6"/>
        <v>17.222222222222221</v>
      </c>
      <c r="I170" s="23"/>
      <c r="J170" s="23"/>
      <c r="K170" s="25">
        <v>60.9</v>
      </c>
      <c r="L170" s="23">
        <f t="shared" si="7"/>
        <v>16.055555555555554</v>
      </c>
      <c r="M170" s="25"/>
      <c r="N170" s="25"/>
      <c r="O170" s="25"/>
      <c r="P170" s="25"/>
      <c r="Q170" s="25">
        <v>8.6</v>
      </c>
      <c r="R170" s="33">
        <v>8.31</v>
      </c>
      <c r="S170" s="22">
        <v>373.1</v>
      </c>
      <c r="T170" s="22"/>
      <c r="U170" s="33"/>
      <c r="V170" s="33"/>
      <c r="W170" s="33"/>
      <c r="X170" s="33"/>
      <c r="Y170" s="25" t="s">
        <v>248</v>
      </c>
      <c r="Z170" s="25">
        <v>50.51</v>
      </c>
      <c r="AA170" s="27"/>
      <c r="AB170" s="4">
        <f t="shared" si="8"/>
        <v>49</v>
      </c>
    </row>
    <row r="171" spans="1:28" x14ac:dyDescent="0.25">
      <c r="A171" s="21">
        <v>42857</v>
      </c>
      <c r="B171" s="25">
        <v>1155</v>
      </c>
      <c r="C171" s="21"/>
      <c r="D171" s="25"/>
      <c r="E171" s="25"/>
      <c r="F171" s="21" t="s">
        <v>19</v>
      </c>
      <c r="G171" s="23">
        <v>70.5</v>
      </c>
      <c r="H171" s="23">
        <f t="shared" si="6"/>
        <v>21.388888888888889</v>
      </c>
      <c r="I171" s="23"/>
      <c r="J171" s="23"/>
      <c r="K171" s="25">
        <v>83.2</v>
      </c>
      <c r="L171" s="23">
        <f t="shared" si="7"/>
        <v>28.444444444444446</v>
      </c>
      <c r="M171" s="25"/>
      <c r="N171" s="25"/>
      <c r="O171" s="25"/>
      <c r="P171" s="25"/>
      <c r="Q171" s="25">
        <v>8.5</v>
      </c>
      <c r="R171" s="33">
        <v>8.2899999999999991</v>
      </c>
      <c r="S171" s="22">
        <v>377</v>
      </c>
      <c r="T171" s="22"/>
      <c r="U171" s="33"/>
      <c r="V171" s="33"/>
      <c r="W171" s="33"/>
      <c r="X171" s="33"/>
      <c r="Y171" s="25" t="s">
        <v>249</v>
      </c>
      <c r="Z171" s="25"/>
      <c r="AA171" s="27"/>
      <c r="AB171" s="4">
        <f t="shared" si="8"/>
        <v>49</v>
      </c>
    </row>
    <row r="172" spans="1:28" x14ac:dyDescent="0.25">
      <c r="A172" s="21">
        <v>42857</v>
      </c>
      <c r="B172" s="25">
        <v>1710</v>
      </c>
      <c r="C172" s="21"/>
      <c r="D172" s="25"/>
      <c r="E172" s="25"/>
      <c r="F172" s="21" t="s">
        <v>19</v>
      </c>
      <c r="G172" s="23">
        <v>74</v>
      </c>
      <c r="H172" s="23">
        <f t="shared" si="6"/>
        <v>23.333333333333332</v>
      </c>
      <c r="I172" s="23">
        <f>AVERAGE(G170,G172)</f>
        <v>68.5</v>
      </c>
      <c r="J172" s="23">
        <f>CONVERT(I172,"F","C")</f>
        <v>20.277777777777779</v>
      </c>
      <c r="K172" s="25">
        <v>91.3</v>
      </c>
      <c r="L172" s="23">
        <f t="shared" si="7"/>
        <v>32.944444444444443</v>
      </c>
      <c r="M172" s="23">
        <f>AVERAGE(O172:P172)</f>
        <v>71.75</v>
      </c>
      <c r="N172" s="23">
        <f>CONVERT(M172,"F","C")</f>
        <v>22.083333333333332</v>
      </c>
      <c r="O172" s="25">
        <v>93.2</v>
      </c>
      <c r="P172" s="25">
        <v>50.3</v>
      </c>
      <c r="Q172" s="25">
        <v>9.6999999999999993</v>
      </c>
      <c r="R172" s="33">
        <v>8.4</v>
      </c>
      <c r="S172" s="22">
        <v>373.1</v>
      </c>
      <c r="T172" s="22"/>
      <c r="U172" s="33"/>
      <c r="V172" s="33"/>
      <c r="W172" s="33"/>
      <c r="X172" s="33"/>
      <c r="Y172" s="25" t="s">
        <v>250</v>
      </c>
      <c r="Z172" s="25"/>
      <c r="AA172" s="27"/>
      <c r="AB172" s="4">
        <f t="shared" si="8"/>
        <v>49</v>
      </c>
    </row>
    <row r="173" spans="1:28" x14ac:dyDescent="0.25">
      <c r="A173" s="21">
        <v>42858</v>
      </c>
      <c r="B173" s="25">
        <v>741</v>
      </c>
      <c r="C173" s="21"/>
      <c r="D173" s="25"/>
      <c r="E173" s="25"/>
      <c r="F173" s="21" t="s">
        <v>19</v>
      </c>
      <c r="G173" s="23">
        <v>65.2</v>
      </c>
      <c r="H173" s="23">
        <f t="shared" si="6"/>
        <v>18.444444444444446</v>
      </c>
      <c r="I173" s="23"/>
      <c r="J173" s="23"/>
      <c r="K173" s="25">
        <v>64.5</v>
      </c>
      <c r="L173" s="23">
        <f t="shared" si="7"/>
        <v>18.055555555555554</v>
      </c>
      <c r="M173" s="25"/>
      <c r="N173" s="25"/>
      <c r="O173" s="25"/>
      <c r="P173" s="25"/>
      <c r="Q173" s="25">
        <v>9.5</v>
      </c>
      <c r="R173" s="33">
        <v>8.3800000000000008</v>
      </c>
      <c r="S173" s="22">
        <v>374.40000000000003</v>
      </c>
      <c r="T173" s="22"/>
      <c r="U173" s="33"/>
      <c r="V173" s="33"/>
      <c r="W173" s="33"/>
      <c r="X173" s="33"/>
      <c r="Y173" s="25" t="s">
        <v>251</v>
      </c>
      <c r="Z173" s="25">
        <v>49.494999999999997</v>
      </c>
      <c r="AA173" s="27"/>
      <c r="AB173" s="4">
        <f t="shared" si="8"/>
        <v>49</v>
      </c>
    </row>
    <row r="174" spans="1:28" x14ac:dyDescent="0.25">
      <c r="A174" s="21">
        <v>42858</v>
      </c>
      <c r="B174" s="25">
        <v>1257</v>
      </c>
      <c r="C174" s="21"/>
      <c r="D174" s="25"/>
      <c r="E174" s="25"/>
      <c r="F174" s="21" t="s">
        <v>19</v>
      </c>
      <c r="G174" s="23">
        <v>73.599999999999994</v>
      </c>
      <c r="H174" s="23">
        <f t="shared" si="6"/>
        <v>23.111111111111107</v>
      </c>
      <c r="I174" s="23"/>
      <c r="J174" s="23"/>
      <c r="K174" s="25">
        <v>87</v>
      </c>
      <c r="L174" s="23">
        <f t="shared" si="7"/>
        <v>30.555555555555554</v>
      </c>
      <c r="M174" s="25"/>
      <c r="N174" s="25"/>
      <c r="O174" s="25"/>
      <c r="P174" s="25"/>
      <c r="Q174" s="25">
        <v>10.1</v>
      </c>
      <c r="R174" s="33">
        <v>8.27</v>
      </c>
      <c r="S174" s="22">
        <v>377</v>
      </c>
      <c r="T174" s="22"/>
      <c r="U174" s="33"/>
      <c r="V174" s="33"/>
      <c r="W174" s="33"/>
      <c r="X174" s="33"/>
      <c r="Y174" s="25" t="s">
        <v>115</v>
      </c>
      <c r="Z174" s="25"/>
      <c r="AA174" s="27"/>
      <c r="AB174" s="4">
        <f t="shared" si="8"/>
        <v>49</v>
      </c>
    </row>
    <row r="175" spans="1:28" x14ac:dyDescent="0.25">
      <c r="A175" s="21">
        <v>42858</v>
      </c>
      <c r="B175" s="25">
        <v>1700</v>
      </c>
      <c r="C175" s="21"/>
      <c r="D175" s="25"/>
      <c r="E175" s="25"/>
      <c r="F175" s="21" t="s">
        <v>19</v>
      </c>
      <c r="G175" s="23">
        <v>75.2</v>
      </c>
      <c r="H175" s="23">
        <f t="shared" si="6"/>
        <v>24</v>
      </c>
      <c r="I175" s="23">
        <f>AVERAGE(G173,G175)</f>
        <v>70.2</v>
      </c>
      <c r="J175" s="23">
        <f>CONVERT(I175,"F","C")</f>
        <v>21.222222222222225</v>
      </c>
      <c r="K175" s="25">
        <v>88.3</v>
      </c>
      <c r="L175" s="23">
        <f t="shared" si="7"/>
        <v>31.277777777777775</v>
      </c>
      <c r="M175" s="23">
        <f>AVERAGE(O175:P175)</f>
        <v>73.849999999999994</v>
      </c>
      <c r="N175" s="23">
        <f>CONVERT(M175,"F","C")</f>
        <v>23.249999999999996</v>
      </c>
      <c r="O175" s="25">
        <v>92.9</v>
      </c>
      <c r="P175" s="25">
        <v>54.8</v>
      </c>
      <c r="Q175" s="25">
        <v>9.9</v>
      </c>
      <c r="R175" s="33">
        <v>8.4700000000000006</v>
      </c>
      <c r="S175" s="22">
        <v>373.1</v>
      </c>
      <c r="T175" s="22"/>
      <c r="U175" s="33"/>
      <c r="V175" s="33"/>
      <c r="W175" s="33"/>
      <c r="X175" s="33"/>
      <c r="Y175" s="25" t="s">
        <v>252</v>
      </c>
      <c r="Z175" s="25"/>
      <c r="AA175" s="27"/>
      <c r="AB175" s="4">
        <f t="shared" si="8"/>
        <v>49</v>
      </c>
    </row>
    <row r="176" spans="1:28" x14ac:dyDescent="0.25">
      <c r="A176" s="21">
        <v>42859</v>
      </c>
      <c r="B176" s="25">
        <v>751</v>
      </c>
      <c r="C176" s="21"/>
      <c r="D176" s="25"/>
      <c r="E176" s="25"/>
      <c r="F176" s="21" t="s">
        <v>19</v>
      </c>
      <c r="G176" s="23">
        <v>68</v>
      </c>
      <c r="H176" s="23">
        <f t="shared" si="6"/>
        <v>20</v>
      </c>
      <c r="I176" s="23"/>
      <c r="J176" s="23"/>
      <c r="K176" s="25">
        <v>64</v>
      </c>
      <c r="L176" s="23">
        <f t="shared" si="7"/>
        <v>17.777777777777779</v>
      </c>
      <c r="M176" s="25"/>
      <c r="N176" s="25"/>
      <c r="O176" s="25"/>
      <c r="P176" s="25"/>
      <c r="Q176" s="25">
        <v>9.1999999999999993</v>
      </c>
      <c r="R176" s="33">
        <v>8.4700000000000006</v>
      </c>
      <c r="S176" s="22">
        <v>370.5</v>
      </c>
      <c r="T176" s="22"/>
      <c r="U176" s="33"/>
      <c r="V176" s="33"/>
      <c r="W176" s="33"/>
      <c r="X176" s="33"/>
      <c r="Y176" s="25" t="s">
        <v>250</v>
      </c>
      <c r="Z176" s="25">
        <v>48.826000000000001</v>
      </c>
      <c r="AA176" s="27"/>
      <c r="AB176" s="4">
        <f t="shared" si="8"/>
        <v>49</v>
      </c>
    </row>
    <row r="177" spans="1:28" x14ac:dyDescent="0.25">
      <c r="A177" s="21">
        <v>42859</v>
      </c>
      <c r="B177" s="25">
        <v>1107</v>
      </c>
      <c r="C177" s="21"/>
      <c r="D177" s="25"/>
      <c r="E177" s="25"/>
      <c r="F177" s="21" t="s">
        <v>19</v>
      </c>
      <c r="G177" s="23">
        <v>73.7</v>
      </c>
      <c r="H177" s="23">
        <f t="shared" si="6"/>
        <v>23.166666666666668</v>
      </c>
      <c r="I177" s="23"/>
      <c r="J177" s="23"/>
      <c r="K177" s="25">
        <v>86.8</v>
      </c>
      <c r="L177" s="23">
        <f t="shared" si="7"/>
        <v>30.444444444444443</v>
      </c>
      <c r="M177" s="25"/>
      <c r="N177" s="25"/>
      <c r="O177" s="25"/>
      <c r="P177" s="25"/>
      <c r="Q177" s="25">
        <v>9.9</v>
      </c>
      <c r="R177" s="33">
        <v>8.32</v>
      </c>
      <c r="S177" s="22">
        <v>374.40000000000003</v>
      </c>
      <c r="T177" s="22"/>
      <c r="U177" s="33"/>
      <c r="V177" s="33"/>
      <c r="W177" s="33"/>
      <c r="X177" s="33"/>
      <c r="Y177" s="25" t="s">
        <v>115</v>
      </c>
      <c r="Z177" s="25"/>
      <c r="AA177" s="27"/>
      <c r="AB177" s="4">
        <f t="shared" si="8"/>
        <v>49</v>
      </c>
    </row>
    <row r="178" spans="1:28" x14ac:dyDescent="0.25">
      <c r="A178" s="21">
        <v>42859</v>
      </c>
      <c r="B178" s="25">
        <v>1703</v>
      </c>
      <c r="C178" s="21"/>
      <c r="D178" s="25"/>
      <c r="E178" s="25"/>
      <c r="F178" s="21" t="s">
        <v>19</v>
      </c>
      <c r="G178" s="23">
        <v>76</v>
      </c>
      <c r="H178" s="23">
        <f t="shared" si="6"/>
        <v>24.444444444444443</v>
      </c>
      <c r="I178" s="23">
        <f>AVERAGE(G176,G178)</f>
        <v>72</v>
      </c>
      <c r="J178" s="23">
        <f>CONVERT(I178,"F","C")</f>
        <v>22.222222222222221</v>
      </c>
      <c r="K178" s="25">
        <v>91.2</v>
      </c>
      <c r="L178" s="23">
        <f t="shared" si="7"/>
        <v>32.888888888888893</v>
      </c>
      <c r="M178" s="23">
        <f>AVERAGE(O178:P178)</f>
        <v>74.45</v>
      </c>
      <c r="N178" s="23">
        <f>CONVERT(M178,"F","C")</f>
        <v>23.583333333333336</v>
      </c>
      <c r="O178" s="25">
        <v>96.8</v>
      </c>
      <c r="P178" s="25">
        <v>52.1</v>
      </c>
      <c r="Q178" s="25">
        <v>9.6999999999999993</v>
      </c>
      <c r="R178" s="33">
        <v>8.44</v>
      </c>
      <c r="S178" s="22">
        <v>371.8</v>
      </c>
      <c r="T178" s="22"/>
      <c r="U178" s="33"/>
      <c r="V178" s="33"/>
      <c r="W178" s="33"/>
      <c r="X178" s="33"/>
      <c r="Y178" s="25" t="s">
        <v>253</v>
      </c>
      <c r="Z178" s="25"/>
      <c r="AA178" s="27"/>
      <c r="AB178" s="4">
        <f t="shared" si="8"/>
        <v>49</v>
      </c>
    </row>
    <row r="179" spans="1:28" x14ac:dyDescent="0.25">
      <c r="A179" s="21">
        <v>42860</v>
      </c>
      <c r="B179" s="22">
        <v>717</v>
      </c>
      <c r="C179" s="21"/>
      <c r="D179" s="22"/>
      <c r="E179" s="22"/>
      <c r="F179" s="21" t="s">
        <v>19</v>
      </c>
      <c r="G179" s="23">
        <v>67.8</v>
      </c>
      <c r="H179" s="23">
        <f t="shared" si="6"/>
        <v>19.888888888888886</v>
      </c>
      <c r="I179" s="23"/>
      <c r="J179" s="23"/>
      <c r="K179" s="25">
        <v>63.5</v>
      </c>
      <c r="L179" s="23">
        <f t="shared" si="7"/>
        <v>17.5</v>
      </c>
      <c r="M179" s="25"/>
      <c r="N179" s="25"/>
      <c r="O179" s="25"/>
      <c r="P179" s="25"/>
      <c r="Q179" s="25">
        <v>9.4</v>
      </c>
      <c r="R179" s="33">
        <v>8.36</v>
      </c>
      <c r="S179" s="22">
        <v>367.90000000000003</v>
      </c>
      <c r="T179" s="22"/>
      <c r="U179" s="33"/>
      <c r="V179" s="33"/>
      <c r="W179" s="33"/>
      <c r="X179" s="33"/>
      <c r="Y179" s="25" t="s">
        <v>253</v>
      </c>
      <c r="Z179" s="25">
        <v>52.71</v>
      </c>
      <c r="AA179" s="27"/>
      <c r="AB179" s="4">
        <f t="shared" si="8"/>
        <v>49</v>
      </c>
    </row>
    <row r="180" spans="1:28" x14ac:dyDescent="0.25">
      <c r="A180" s="21">
        <v>42860</v>
      </c>
      <c r="B180" s="25">
        <v>1235</v>
      </c>
      <c r="C180" s="21"/>
      <c r="D180" s="25"/>
      <c r="E180" s="25"/>
      <c r="F180" s="21" t="s">
        <v>19</v>
      </c>
      <c r="G180" s="23">
        <v>76.5</v>
      </c>
      <c r="H180" s="23">
        <f t="shared" si="6"/>
        <v>24.722222222222221</v>
      </c>
      <c r="I180" s="23"/>
      <c r="J180" s="23"/>
      <c r="K180" s="25">
        <v>94.2</v>
      </c>
      <c r="L180" s="23">
        <f t="shared" si="7"/>
        <v>34.555555555555557</v>
      </c>
      <c r="M180" s="25"/>
      <c r="N180" s="25"/>
      <c r="O180" s="25"/>
      <c r="P180" s="25"/>
      <c r="Q180" s="25">
        <v>8.9</v>
      </c>
      <c r="R180" s="33">
        <v>8.34</v>
      </c>
      <c r="S180" s="22">
        <v>370.5</v>
      </c>
      <c r="T180" s="22"/>
      <c r="U180" s="33"/>
      <c r="V180" s="33"/>
      <c r="W180" s="33"/>
      <c r="X180" s="33"/>
      <c r="Y180" s="25" t="s">
        <v>256</v>
      </c>
      <c r="Z180" s="25"/>
      <c r="AA180" s="27"/>
      <c r="AB180" s="4">
        <f t="shared" si="8"/>
        <v>49</v>
      </c>
    </row>
    <row r="181" spans="1:28" x14ac:dyDescent="0.25">
      <c r="A181" s="21">
        <v>42860</v>
      </c>
      <c r="B181" s="25">
        <v>1657</v>
      </c>
      <c r="C181" s="21"/>
      <c r="D181" s="25"/>
      <c r="E181" s="25"/>
      <c r="F181" s="21" t="s">
        <v>19</v>
      </c>
      <c r="G181" s="23">
        <v>74.7</v>
      </c>
      <c r="H181" s="23">
        <f t="shared" si="6"/>
        <v>23.722222222222225</v>
      </c>
      <c r="I181" s="23">
        <f>AVERAGE(G179,G180)</f>
        <v>72.150000000000006</v>
      </c>
      <c r="J181" s="23">
        <f>CONVERT(I181,"F","C")</f>
        <v>22.305555555555557</v>
      </c>
      <c r="K181" s="25">
        <v>91.7</v>
      </c>
      <c r="L181" s="23">
        <f t="shared" si="7"/>
        <v>33.166666666666664</v>
      </c>
      <c r="M181" s="23">
        <f>AVERAGE(O181:P181)</f>
        <v>76.900000000000006</v>
      </c>
      <c r="N181" s="23">
        <f>CONVERT(M181,"F","C")</f>
        <v>24.944444444444446</v>
      </c>
      <c r="O181" s="25">
        <v>96.7</v>
      </c>
      <c r="P181" s="25">
        <v>57.1</v>
      </c>
      <c r="Q181" s="25">
        <v>8.4</v>
      </c>
      <c r="R181" s="33">
        <v>8.34</v>
      </c>
      <c r="S181" s="22">
        <v>399.1</v>
      </c>
      <c r="T181" s="22"/>
      <c r="U181" s="33"/>
      <c r="V181" s="33"/>
      <c r="W181" s="33"/>
      <c r="X181" s="33"/>
      <c r="Y181" s="25" t="s">
        <v>256</v>
      </c>
      <c r="Z181" s="25"/>
      <c r="AA181" s="27"/>
      <c r="AB181" s="4">
        <f t="shared" si="8"/>
        <v>49</v>
      </c>
    </row>
    <row r="182" spans="1:28" x14ac:dyDescent="0.25">
      <c r="A182" s="21">
        <v>42861</v>
      </c>
      <c r="B182" s="25">
        <v>655</v>
      </c>
      <c r="C182" s="21"/>
      <c r="D182" s="25"/>
      <c r="E182" s="25"/>
      <c r="F182" s="21" t="s">
        <v>19</v>
      </c>
      <c r="G182" s="23">
        <v>69.599999999999994</v>
      </c>
      <c r="H182" s="23">
        <f t="shared" si="6"/>
        <v>20.888888888888886</v>
      </c>
      <c r="I182" s="23"/>
      <c r="J182" s="23"/>
      <c r="K182" s="25">
        <v>66.5</v>
      </c>
      <c r="L182" s="23">
        <f t="shared" si="7"/>
        <v>19.166666666666668</v>
      </c>
      <c r="M182" s="25"/>
      <c r="N182" s="25"/>
      <c r="O182" s="13"/>
      <c r="P182" s="13"/>
      <c r="Q182" s="25">
        <v>8.6</v>
      </c>
      <c r="R182" s="33">
        <v>8.19</v>
      </c>
      <c r="S182" s="22">
        <v>414.7</v>
      </c>
      <c r="T182" s="22"/>
      <c r="U182" s="33"/>
      <c r="V182" s="33"/>
      <c r="W182" s="33"/>
      <c r="X182" s="33"/>
      <c r="Y182" s="25" t="s">
        <v>256</v>
      </c>
      <c r="Z182" s="25"/>
      <c r="AA182" s="27"/>
      <c r="AB182" s="4">
        <f t="shared" si="8"/>
        <v>49</v>
      </c>
    </row>
    <row r="183" spans="1:28" x14ac:dyDescent="0.25">
      <c r="A183" s="21">
        <v>42861</v>
      </c>
      <c r="B183" s="25">
        <v>1409</v>
      </c>
      <c r="C183" s="21"/>
      <c r="D183" s="25"/>
      <c r="E183" s="25"/>
      <c r="F183" s="21" t="s">
        <v>19</v>
      </c>
      <c r="G183" s="23">
        <v>73.8</v>
      </c>
      <c r="H183" s="23">
        <f t="shared" si="6"/>
        <v>23.222222222222221</v>
      </c>
      <c r="I183" s="23">
        <f>AVERAGE(G183,G182)</f>
        <v>71.699999999999989</v>
      </c>
      <c r="J183" s="23">
        <f>CONVERT(I183,"F","C")</f>
        <v>22.05555555555555</v>
      </c>
      <c r="K183" s="25">
        <v>83.9</v>
      </c>
      <c r="L183" s="23">
        <f t="shared" si="7"/>
        <v>28.833333333333336</v>
      </c>
      <c r="M183" s="23">
        <f>AVERAGE(O183:P183)</f>
        <v>74.45</v>
      </c>
      <c r="N183" s="23">
        <f>CONVERT(M183,"F","C")</f>
        <v>23.583333333333336</v>
      </c>
      <c r="O183" s="25">
        <v>85</v>
      </c>
      <c r="P183" s="25">
        <v>63.9</v>
      </c>
      <c r="Q183" s="25">
        <v>8.4</v>
      </c>
      <c r="R183" s="33">
        <v>8.32</v>
      </c>
      <c r="S183" s="22">
        <v>405.6</v>
      </c>
      <c r="T183" s="22"/>
      <c r="U183" s="33"/>
      <c r="V183" s="33"/>
      <c r="W183" s="33"/>
      <c r="X183" s="33"/>
      <c r="Y183" s="25" t="s">
        <v>256</v>
      </c>
      <c r="Z183" s="25"/>
      <c r="AA183" s="27"/>
      <c r="AB183" s="4">
        <f t="shared" si="8"/>
        <v>49</v>
      </c>
    </row>
    <row r="184" spans="1:28" x14ac:dyDescent="0.25">
      <c r="A184" s="21">
        <v>42862</v>
      </c>
      <c r="B184" s="25">
        <v>752</v>
      </c>
      <c r="C184" s="21"/>
      <c r="D184" s="25"/>
      <c r="E184" s="25"/>
      <c r="F184" s="21" t="s">
        <v>19</v>
      </c>
      <c r="G184" s="23">
        <v>65.599999999999994</v>
      </c>
      <c r="H184" s="23">
        <f t="shared" si="6"/>
        <v>18.666666666666664</v>
      </c>
      <c r="I184" s="23"/>
      <c r="J184" s="23"/>
      <c r="K184" s="25">
        <v>59.4</v>
      </c>
      <c r="L184" s="23">
        <f t="shared" si="7"/>
        <v>15.222222222222221</v>
      </c>
      <c r="M184" s="25"/>
      <c r="N184" s="25"/>
      <c r="O184" s="25"/>
      <c r="P184" s="25"/>
      <c r="Q184" s="25">
        <v>8.3000000000000007</v>
      </c>
      <c r="R184" s="33">
        <v>8.26</v>
      </c>
      <c r="S184" s="22">
        <v>403</v>
      </c>
      <c r="T184" s="22"/>
      <c r="U184" s="33"/>
      <c r="V184" s="33"/>
      <c r="W184" s="33"/>
      <c r="X184" s="33"/>
      <c r="Y184" s="25" t="s">
        <v>256</v>
      </c>
      <c r="Z184" s="25"/>
      <c r="AA184" s="27"/>
      <c r="AB184" s="4">
        <f t="shared" si="8"/>
        <v>49</v>
      </c>
    </row>
    <row r="185" spans="1:28" x14ac:dyDescent="0.25">
      <c r="A185" s="21">
        <v>42862</v>
      </c>
      <c r="B185" s="25">
        <v>1355</v>
      </c>
      <c r="C185" s="21"/>
      <c r="D185" s="25"/>
      <c r="E185" s="25"/>
      <c r="F185" s="21" t="s">
        <v>19</v>
      </c>
      <c r="G185" s="23">
        <v>69.099999999999994</v>
      </c>
      <c r="H185" s="23">
        <f t="shared" si="6"/>
        <v>20.611111111111107</v>
      </c>
      <c r="I185" s="23"/>
      <c r="J185" s="23"/>
      <c r="K185" s="25">
        <v>70.2</v>
      </c>
      <c r="L185" s="23">
        <f t="shared" si="7"/>
        <v>21.222222222222225</v>
      </c>
      <c r="M185" s="25"/>
      <c r="N185" s="25"/>
      <c r="O185" s="25"/>
      <c r="P185" s="25"/>
      <c r="Q185" s="25">
        <v>8.6</v>
      </c>
      <c r="R185" s="33">
        <v>7.93</v>
      </c>
      <c r="S185" s="22">
        <v>390</v>
      </c>
      <c r="T185" s="22"/>
      <c r="U185" s="33"/>
      <c r="V185" s="33"/>
      <c r="W185" s="33"/>
      <c r="X185" s="33"/>
      <c r="Y185" s="25" t="s">
        <v>256</v>
      </c>
      <c r="Z185" s="25"/>
      <c r="AA185" s="27"/>
      <c r="AB185" s="4">
        <f t="shared" si="8"/>
        <v>49</v>
      </c>
    </row>
    <row r="186" spans="1:28" x14ac:dyDescent="0.25">
      <c r="A186" s="21">
        <v>42862</v>
      </c>
      <c r="B186" s="25">
        <v>1647</v>
      </c>
      <c r="C186" s="21"/>
      <c r="D186" s="25"/>
      <c r="E186" s="25"/>
      <c r="F186" s="21" t="s">
        <v>19</v>
      </c>
      <c r="G186" s="23">
        <v>68</v>
      </c>
      <c r="H186" s="23">
        <f t="shared" si="6"/>
        <v>20</v>
      </c>
      <c r="I186" s="23">
        <f>AVERAGE(G184:G185)</f>
        <v>67.349999999999994</v>
      </c>
      <c r="J186" s="23">
        <f>CONVERT(I186,"F","C")</f>
        <v>19.638888888888886</v>
      </c>
      <c r="K186" s="25">
        <v>61.1</v>
      </c>
      <c r="L186" s="23">
        <f t="shared" si="7"/>
        <v>16.166666666666668</v>
      </c>
      <c r="M186" s="23">
        <f>AVERAGE(O186:P186)</f>
        <v>61.75</v>
      </c>
      <c r="N186" s="23">
        <f>CONVERT(M186,"F","C")</f>
        <v>16.527777777777779</v>
      </c>
      <c r="O186" s="25">
        <v>70.599999999999994</v>
      </c>
      <c r="P186" s="25">
        <v>52.9</v>
      </c>
      <c r="Q186" s="25">
        <v>8.6999999999999993</v>
      </c>
      <c r="R186" s="33">
        <v>8.24</v>
      </c>
      <c r="S186" s="22">
        <v>404.3</v>
      </c>
      <c r="T186" s="22"/>
      <c r="U186" s="33"/>
      <c r="V186" s="33"/>
      <c r="W186" s="33"/>
      <c r="X186" s="33"/>
      <c r="Y186" s="25" t="s">
        <v>256</v>
      </c>
      <c r="Z186" s="25"/>
      <c r="AA186" s="27"/>
      <c r="AB186" s="4">
        <f t="shared" si="8"/>
        <v>49</v>
      </c>
    </row>
    <row r="187" spans="1:28" x14ac:dyDescent="0.25">
      <c r="A187" s="21">
        <v>42863</v>
      </c>
      <c r="B187" s="34">
        <v>735</v>
      </c>
      <c r="C187" s="21"/>
      <c r="D187" s="34"/>
      <c r="E187" s="34"/>
      <c r="F187" s="21" t="s">
        <v>19</v>
      </c>
      <c r="G187" s="23">
        <v>64</v>
      </c>
      <c r="H187" s="23">
        <f t="shared" si="6"/>
        <v>17.777777777777779</v>
      </c>
      <c r="I187" s="23"/>
      <c r="J187" s="23"/>
      <c r="K187" s="25">
        <v>56.2</v>
      </c>
      <c r="L187" s="23">
        <f t="shared" si="7"/>
        <v>13.444444444444446</v>
      </c>
      <c r="M187" s="25"/>
      <c r="N187" s="25"/>
      <c r="O187" s="25"/>
      <c r="P187" s="25"/>
      <c r="Q187" s="25">
        <v>7.8</v>
      </c>
      <c r="R187" s="33">
        <v>8.35</v>
      </c>
      <c r="S187" s="22">
        <v>408.2</v>
      </c>
      <c r="T187" s="22"/>
      <c r="U187" s="33"/>
      <c r="V187" s="33"/>
      <c r="W187" s="33"/>
      <c r="X187" s="33"/>
      <c r="Y187" s="25" t="s">
        <v>256</v>
      </c>
      <c r="Z187" s="25">
        <v>53.837000000000003</v>
      </c>
      <c r="AA187" s="27"/>
      <c r="AB187" s="4">
        <f t="shared" si="8"/>
        <v>49</v>
      </c>
    </row>
    <row r="188" spans="1:28" x14ac:dyDescent="0.25">
      <c r="A188" s="21">
        <v>42863</v>
      </c>
      <c r="B188" s="25">
        <v>1217</v>
      </c>
      <c r="C188" s="21"/>
      <c r="D188" s="25"/>
      <c r="E188" s="25"/>
      <c r="F188" s="21" t="s">
        <v>19</v>
      </c>
      <c r="G188" s="23">
        <v>69.599999999999994</v>
      </c>
      <c r="H188" s="23">
        <f t="shared" si="6"/>
        <v>20.888888888888886</v>
      </c>
      <c r="I188" s="23"/>
      <c r="J188" s="23"/>
      <c r="K188" s="25">
        <v>74.900000000000006</v>
      </c>
      <c r="L188" s="23">
        <f t="shared" si="7"/>
        <v>23.833333333333336</v>
      </c>
      <c r="M188" s="25"/>
      <c r="N188" s="25"/>
      <c r="O188" s="25"/>
      <c r="P188" s="25"/>
      <c r="Q188" s="25">
        <v>9.3000000000000007</v>
      </c>
      <c r="R188" s="33">
        <v>8.2799999999999994</v>
      </c>
      <c r="S188" s="22">
        <v>412.1</v>
      </c>
      <c r="T188" s="22"/>
      <c r="U188" s="23"/>
      <c r="V188" s="23"/>
      <c r="W188" s="23"/>
      <c r="X188" s="23"/>
      <c r="Y188" s="25" t="s">
        <v>67</v>
      </c>
      <c r="Z188" s="25"/>
      <c r="AA188" s="27"/>
      <c r="AB188" s="4">
        <f t="shared" si="8"/>
        <v>49</v>
      </c>
    </row>
    <row r="189" spans="1:28" x14ac:dyDescent="0.25">
      <c r="A189" s="21">
        <v>42863</v>
      </c>
      <c r="B189" s="25">
        <v>1709</v>
      </c>
      <c r="C189" s="21"/>
      <c r="D189" s="25"/>
      <c r="E189" s="25"/>
      <c r="F189" s="21" t="s">
        <v>19</v>
      </c>
      <c r="G189" s="23">
        <v>67</v>
      </c>
      <c r="H189" s="23">
        <f t="shared" si="6"/>
        <v>19.444444444444443</v>
      </c>
      <c r="I189" s="23">
        <f>AVERAGE(G187:G188)</f>
        <v>66.8</v>
      </c>
      <c r="J189" s="23">
        <f>CONVERT(I189,"F","C")</f>
        <v>19.333333333333332</v>
      </c>
      <c r="K189" s="25">
        <v>67.7</v>
      </c>
      <c r="L189" s="23">
        <f t="shared" si="7"/>
        <v>19.833333333333336</v>
      </c>
      <c r="M189" s="23">
        <f>AVERAGE(O189:P189)</f>
        <v>62.699999999999996</v>
      </c>
      <c r="N189" s="23">
        <f>CONVERT(M189,"F","C")</f>
        <v>17.055555555555554</v>
      </c>
      <c r="O189" s="25">
        <v>79.099999999999994</v>
      </c>
      <c r="P189" s="25">
        <v>46.3</v>
      </c>
      <c r="Q189" s="25">
        <v>8.6999999999999993</v>
      </c>
      <c r="R189" s="33">
        <v>8.35</v>
      </c>
      <c r="S189" s="22">
        <v>408.2</v>
      </c>
      <c r="T189" s="22"/>
      <c r="U189" s="23"/>
      <c r="V189" s="23"/>
      <c r="W189" s="23"/>
      <c r="X189" s="23"/>
      <c r="Y189" s="25" t="s">
        <v>269</v>
      </c>
      <c r="Z189" s="25"/>
      <c r="AA189" s="27"/>
      <c r="AB189" s="4">
        <f t="shared" si="8"/>
        <v>49</v>
      </c>
    </row>
    <row r="190" spans="1:28" x14ac:dyDescent="0.25">
      <c r="A190" s="21">
        <v>42864</v>
      </c>
      <c r="B190" s="25">
        <v>659</v>
      </c>
      <c r="C190" s="21"/>
      <c r="D190" s="25"/>
      <c r="E190" s="25"/>
      <c r="F190" s="21" t="s">
        <v>19</v>
      </c>
      <c r="G190" s="23">
        <v>63.3</v>
      </c>
      <c r="H190" s="23">
        <f t="shared" si="6"/>
        <v>17.388888888888886</v>
      </c>
      <c r="I190" s="23"/>
      <c r="J190" s="23"/>
      <c r="K190" s="25">
        <v>48.3</v>
      </c>
      <c r="L190" s="23">
        <f t="shared" si="7"/>
        <v>9.0555555555555536</v>
      </c>
      <c r="M190" s="25"/>
      <c r="N190" s="25"/>
      <c r="O190" s="25"/>
      <c r="P190" s="25"/>
      <c r="Q190" s="25">
        <v>9.1</v>
      </c>
      <c r="R190" s="33">
        <v>8.3800000000000008</v>
      </c>
      <c r="S190" s="22">
        <v>410.8</v>
      </c>
      <c r="T190" s="22"/>
      <c r="U190" s="23"/>
      <c r="V190" s="23"/>
      <c r="W190" s="23"/>
      <c r="X190" s="23"/>
      <c r="Y190" s="25" t="s">
        <v>269</v>
      </c>
      <c r="Z190" s="25">
        <v>55.03</v>
      </c>
      <c r="AA190" s="27"/>
      <c r="AB190" s="4">
        <f t="shared" si="8"/>
        <v>49</v>
      </c>
    </row>
    <row r="191" spans="1:28" x14ac:dyDescent="0.25">
      <c r="A191" s="21">
        <v>42864</v>
      </c>
      <c r="B191" s="25">
        <v>1327</v>
      </c>
      <c r="C191" s="21"/>
      <c r="D191" s="25"/>
      <c r="E191" s="25"/>
      <c r="F191" s="21" t="s">
        <v>19</v>
      </c>
      <c r="G191" s="23">
        <v>64.5</v>
      </c>
      <c r="H191" s="23">
        <f t="shared" si="6"/>
        <v>18.055555555555554</v>
      </c>
      <c r="I191" s="23"/>
      <c r="J191" s="23"/>
      <c r="K191" s="25">
        <v>59.8</v>
      </c>
      <c r="L191" s="23">
        <f t="shared" si="7"/>
        <v>15.444444444444443</v>
      </c>
      <c r="M191" s="25"/>
      <c r="N191" s="25"/>
      <c r="O191" s="25"/>
      <c r="P191" s="25"/>
      <c r="Q191" s="25">
        <v>9.5</v>
      </c>
      <c r="R191" s="33">
        <v>8.33</v>
      </c>
      <c r="S191" s="22">
        <v>413.40000000000003</v>
      </c>
      <c r="T191" s="22"/>
      <c r="U191" s="23"/>
      <c r="V191" s="23"/>
      <c r="W191" s="23"/>
      <c r="X191" s="23"/>
      <c r="Y191" s="25" t="s">
        <v>270</v>
      </c>
      <c r="Z191" s="25">
        <v>55.66</v>
      </c>
      <c r="AA191" s="27"/>
      <c r="AB191" s="4">
        <f t="shared" si="8"/>
        <v>49</v>
      </c>
    </row>
    <row r="192" spans="1:28" x14ac:dyDescent="0.25">
      <c r="A192" s="21">
        <v>42864</v>
      </c>
      <c r="B192" s="25">
        <v>1635</v>
      </c>
      <c r="C192" s="21"/>
      <c r="D192" s="25"/>
      <c r="E192" s="25"/>
      <c r="F192" s="21" t="s">
        <v>19</v>
      </c>
      <c r="G192" s="23">
        <v>64.599999999999994</v>
      </c>
      <c r="H192" s="23">
        <f t="shared" si="6"/>
        <v>18.111111111111107</v>
      </c>
      <c r="I192" s="23">
        <f>AVERAGE(G190,G192)</f>
        <v>63.949999999999996</v>
      </c>
      <c r="J192" s="23">
        <f>CONVERT(I192,"F","C")</f>
        <v>17.749999999999996</v>
      </c>
      <c r="K192" s="25">
        <v>61.7</v>
      </c>
      <c r="L192" s="23">
        <f t="shared" si="7"/>
        <v>16.5</v>
      </c>
      <c r="M192" s="23">
        <f>AVERAGE(O192:P192)</f>
        <v>54.65</v>
      </c>
      <c r="N192" s="23">
        <f>CONVERT(M192,"F","C")</f>
        <v>12.583333333333332</v>
      </c>
      <c r="O192" s="25">
        <v>62.3</v>
      </c>
      <c r="P192" s="25">
        <v>47</v>
      </c>
      <c r="Q192" s="25">
        <v>9.5</v>
      </c>
      <c r="R192" s="33">
        <v>8.35</v>
      </c>
      <c r="S192" s="22">
        <v>416</v>
      </c>
      <c r="T192" s="22"/>
      <c r="U192" s="23"/>
      <c r="V192" s="23"/>
      <c r="W192" s="23"/>
      <c r="X192" s="23"/>
      <c r="Y192" s="25" t="s">
        <v>69</v>
      </c>
      <c r="Z192" s="25"/>
      <c r="AA192" s="27"/>
      <c r="AB192" s="4">
        <f t="shared" si="8"/>
        <v>49</v>
      </c>
    </row>
    <row r="193" spans="1:28" x14ac:dyDescent="0.25">
      <c r="A193" s="21">
        <v>42865</v>
      </c>
      <c r="B193" s="25">
        <v>702</v>
      </c>
      <c r="C193" s="21"/>
      <c r="D193" s="25"/>
      <c r="E193" s="25"/>
      <c r="F193" s="21" t="s">
        <v>19</v>
      </c>
      <c r="G193" s="23">
        <v>60.4</v>
      </c>
      <c r="H193" s="23">
        <f t="shared" si="6"/>
        <v>15.777777777777777</v>
      </c>
      <c r="I193" s="23"/>
      <c r="J193" s="23"/>
      <c r="K193" s="25">
        <v>48.5</v>
      </c>
      <c r="L193" s="23">
        <f t="shared" si="7"/>
        <v>9.1666666666666661</v>
      </c>
      <c r="M193" s="25"/>
      <c r="N193" s="25"/>
      <c r="O193" s="25"/>
      <c r="P193" s="25"/>
      <c r="Q193" s="25">
        <v>7.7</v>
      </c>
      <c r="R193" s="33">
        <v>8.33</v>
      </c>
      <c r="S193" s="22">
        <v>336.7</v>
      </c>
      <c r="T193" s="22"/>
      <c r="U193" s="23"/>
      <c r="V193" s="23"/>
      <c r="W193" s="23"/>
      <c r="X193" s="23"/>
      <c r="Y193" s="25" t="s">
        <v>70</v>
      </c>
      <c r="Z193" s="25"/>
      <c r="AA193" s="27"/>
      <c r="AB193" s="4">
        <f t="shared" si="8"/>
        <v>49</v>
      </c>
    </row>
    <row r="194" spans="1:28" x14ac:dyDescent="0.25">
      <c r="A194" s="21">
        <v>42865</v>
      </c>
      <c r="B194" s="25">
        <v>1615</v>
      </c>
      <c r="C194" s="21"/>
      <c r="D194" s="25"/>
      <c r="E194" s="25"/>
      <c r="F194" s="21" t="s">
        <v>19</v>
      </c>
      <c r="G194" s="23">
        <v>63</v>
      </c>
      <c r="H194" s="23">
        <f t="shared" si="6"/>
        <v>17.222222222222221</v>
      </c>
      <c r="I194" s="23">
        <f>AVERAGE(G193,G194)</f>
        <v>61.7</v>
      </c>
      <c r="J194" s="23">
        <f>CONVERT(I194,"F","C")</f>
        <v>16.5</v>
      </c>
      <c r="K194" s="25">
        <v>65.7</v>
      </c>
      <c r="L194" s="23">
        <f t="shared" si="7"/>
        <v>18.722222222222225</v>
      </c>
      <c r="M194" s="23">
        <f>AVERAGE(O194:P194)</f>
        <v>56.8</v>
      </c>
      <c r="N194" s="23">
        <f>CONVERT(M194,"F","C")</f>
        <v>13.777777777777775</v>
      </c>
      <c r="O194" s="25">
        <v>70.599999999999994</v>
      </c>
      <c r="P194" s="25">
        <v>43</v>
      </c>
      <c r="Q194" s="25">
        <v>9.4</v>
      </c>
      <c r="R194" s="33">
        <v>8.2100000000000009</v>
      </c>
      <c r="S194" s="22">
        <v>417.3</v>
      </c>
      <c r="T194" s="22"/>
      <c r="U194" s="23"/>
      <c r="V194" s="23"/>
      <c r="W194" s="23"/>
      <c r="X194" s="23"/>
      <c r="Y194" s="25" t="s">
        <v>70</v>
      </c>
      <c r="Z194" s="25">
        <v>54.75</v>
      </c>
      <c r="AA194" s="27"/>
      <c r="AB194" s="4">
        <f t="shared" si="8"/>
        <v>49</v>
      </c>
    </row>
    <row r="195" spans="1:28" x14ac:dyDescent="0.25">
      <c r="A195" s="21">
        <v>42866</v>
      </c>
      <c r="B195" s="25">
        <v>637</v>
      </c>
      <c r="C195" s="21"/>
      <c r="D195" s="25"/>
      <c r="E195" s="25"/>
      <c r="F195" s="21" t="s">
        <v>19</v>
      </c>
      <c r="G195" s="23">
        <v>60.2</v>
      </c>
      <c r="H195" s="23">
        <f t="shared" si="6"/>
        <v>15.666666666666668</v>
      </c>
      <c r="I195" s="23"/>
      <c r="J195" s="23"/>
      <c r="K195" s="25">
        <v>48</v>
      </c>
      <c r="L195" s="23">
        <f t="shared" si="7"/>
        <v>8.8888888888888893</v>
      </c>
      <c r="M195" s="25"/>
      <c r="N195" s="25"/>
      <c r="O195" s="25"/>
      <c r="P195" s="25"/>
      <c r="Q195" s="25">
        <v>9.8000000000000007</v>
      </c>
      <c r="R195" s="33">
        <v>8.4</v>
      </c>
      <c r="S195" s="22">
        <v>418.6</v>
      </c>
      <c r="T195" s="22"/>
      <c r="U195" s="23"/>
      <c r="V195" s="23"/>
      <c r="W195" s="23"/>
      <c r="X195" s="23"/>
      <c r="Y195" s="25" t="s">
        <v>69</v>
      </c>
      <c r="Z195" s="25"/>
      <c r="AA195" s="27"/>
      <c r="AB195" s="4">
        <f t="shared" si="8"/>
        <v>49</v>
      </c>
    </row>
    <row r="196" spans="1:28" x14ac:dyDescent="0.25">
      <c r="A196" s="21">
        <v>42867</v>
      </c>
      <c r="B196" s="25">
        <v>708</v>
      </c>
      <c r="C196" s="21"/>
      <c r="D196" s="25"/>
      <c r="E196" s="25"/>
      <c r="F196" s="21" t="s">
        <v>19</v>
      </c>
      <c r="G196" s="23">
        <v>66.400000000000006</v>
      </c>
      <c r="H196" s="23">
        <f t="shared" si="6"/>
        <v>19.111111111111114</v>
      </c>
      <c r="I196" s="23"/>
      <c r="J196" s="23"/>
      <c r="K196" s="25">
        <v>61</v>
      </c>
      <c r="L196" s="23">
        <f t="shared" si="7"/>
        <v>16.111111111111111</v>
      </c>
      <c r="M196" s="25"/>
      <c r="N196" s="25"/>
      <c r="O196" s="25"/>
      <c r="P196" s="25"/>
      <c r="Q196" s="25">
        <v>9.1</v>
      </c>
      <c r="R196" s="33">
        <v>8.27</v>
      </c>
      <c r="S196" s="22">
        <v>413.40000000000003</v>
      </c>
      <c r="T196" s="22"/>
      <c r="U196" s="23"/>
      <c r="V196" s="23"/>
      <c r="W196" s="23"/>
      <c r="X196" s="23"/>
      <c r="Y196" s="25" t="s">
        <v>70</v>
      </c>
      <c r="Z196" s="25"/>
      <c r="AA196" s="27"/>
      <c r="AB196" s="4">
        <f t="shared" si="8"/>
        <v>49</v>
      </c>
    </row>
    <row r="197" spans="1:28" x14ac:dyDescent="0.25">
      <c r="A197" s="21">
        <v>42867</v>
      </c>
      <c r="B197" s="25">
        <v>1508</v>
      </c>
      <c r="C197" s="21" t="s">
        <v>170</v>
      </c>
      <c r="D197" s="25"/>
      <c r="E197" s="25"/>
      <c r="F197" s="21" t="s">
        <v>19</v>
      </c>
      <c r="G197" s="23">
        <v>75.2</v>
      </c>
      <c r="H197" s="23">
        <f t="shared" si="6"/>
        <v>24</v>
      </c>
      <c r="I197" s="23"/>
      <c r="J197" s="23"/>
      <c r="K197" s="25">
        <v>87.4</v>
      </c>
      <c r="L197" s="23">
        <f t="shared" si="7"/>
        <v>30.777777777777779</v>
      </c>
      <c r="M197" s="25"/>
      <c r="N197" s="25"/>
      <c r="O197" s="25"/>
      <c r="P197" s="25"/>
      <c r="Q197" s="25">
        <v>9.3000000000000007</v>
      </c>
      <c r="R197" s="33">
        <v>7.89</v>
      </c>
      <c r="S197" s="22">
        <v>409.5</v>
      </c>
      <c r="T197" s="22"/>
      <c r="U197" s="23">
        <v>16.2</v>
      </c>
      <c r="V197" s="23"/>
      <c r="W197" s="23"/>
      <c r="X197" s="23"/>
      <c r="Y197" s="25" t="s">
        <v>51</v>
      </c>
      <c r="Z197" s="28"/>
      <c r="AA197" s="27"/>
      <c r="AB197" s="4">
        <f t="shared" si="8"/>
        <v>49</v>
      </c>
    </row>
    <row r="198" spans="1:28" x14ac:dyDescent="0.25">
      <c r="A198" s="21">
        <v>42868</v>
      </c>
      <c r="B198" s="25">
        <v>814</v>
      </c>
      <c r="C198" s="21"/>
      <c r="D198" s="25"/>
      <c r="E198" s="25"/>
      <c r="F198" s="21" t="s">
        <v>19</v>
      </c>
      <c r="G198" s="23">
        <v>68.599999999999994</v>
      </c>
      <c r="H198" s="23">
        <f t="shared" si="6"/>
        <v>20.333333333333329</v>
      </c>
      <c r="I198" s="23"/>
      <c r="J198" s="23"/>
      <c r="K198" s="25">
        <v>69.8</v>
      </c>
      <c r="L198" s="23">
        <f t="shared" si="7"/>
        <v>20.999999999999996</v>
      </c>
      <c r="M198" s="25"/>
      <c r="N198" s="25"/>
      <c r="O198" s="25"/>
      <c r="P198" s="25"/>
      <c r="Q198" s="25">
        <v>9.1999999999999993</v>
      </c>
      <c r="R198" s="33">
        <v>8.1199999999999992</v>
      </c>
      <c r="S198" s="22">
        <v>405.6</v>
      </c>
      <c r="T198" s="22"/>
      <c r="U198" s="23"/>
      <c r="V198" s="23"/>
      <c r="W198" s="23"/>
      <c r="X198" s="23"/>
      <c r="Y198" s="25" t="s">
        <v>70</v>
      </c>
      <c r="Z198" s="25">
        <v>53.38</v>
      </c>
      <c r="AA198" s="13"/>
      <c r="AB198" s="4">
        <f t="shared" si="8"/>
        <v>49</v>
      </c>
    </row>
    <row r="199" spans="1:28" x14ac:dyDescent="0.25">
      <c r="A199" s="21">
        <v>42868</v>
      </c>
      <c r="B199" s="25">
        <v>1218</v>
      </c>
      <c r="C199" s="21"/>
      <c r="D199" s="25"/>
      <c r="E199" s="25"/>
      <c r="F199" s="21" t="s">
        <v>19</v>
      </c>
      <c r="G199" s="23">
        <v>73.400000000000006</v>
      </c>
      <c r="H199" s="23">
        <f t="shared" si="6"/>
        <v>23.000000000000004</v>
      </c>
      <c r="I199" s="23"/>
      <c r="J199" s="23"/>
      <c r="K199" s="25">
        <v>84.3</v>
      </c>
      <c r="L199" s="23">
        <f t="shared" si="7"/>
        <v>29.055555555555554</v>
      </c>
      <c r="M199" s="25"/>
      <c r="N199" s="25"/>
      <c r="O199" s="25"/>
      <c r="P199" s="25"/>
      <c r="Q199" s="25">
        <v>9.3000000000000007</v>
      </c>
      <c r="R199" s="33">
        <v>8.0399999999999991</v>
      </c>
      <c r="S199" s="22">
        <v>410.8</v>
      </c>
      <c r="T199" s="22"/>
      <c r="U199" s="23"/>
      <c r="V199" s="23"/>
      <c r="W199" s="23"/>
      <c r="X199" s="23"/>
      <c r="Y199" s="25" t="s">
        <v>110</v>
      </c>
      <c r="Z199" s="25"/>
      <c r="AA199" s="13"/>
      <c r="AB199" s="4">
        <f t="shared" si="8"/>
        <v>49</v>
      </c>
    </row>
    <row r="200" spans="1:28" x14ac:dyDescent="0.25">
      <c r="A200" s="21">
        <v>42868</v>
      </c>
      <c r="B200" s="25">
        <v>1733</v>
      </c>
      <c r="C200" s="21"/>
      <c r="D200" s="25"/>
      <c r="E200" s="25"/>
      <c r="F200" s="21" t="s">
        <v>19</v>
      </c>
      <c r="G200" s="23">
        <v>73.599999999999994</v>
      </c>
      <c r="H200" s="23">
        <f t="shared" si="6"/>
        <v>23.111111111111107</v>
      </c>
      <c r="I200" s="23">
        <f>AVERAGE(G198,G200)</f>
        <v>71.099999999999994</v>
      </c>
      <c r="J200" s="23">
        <f>CONVERT(I200,"F","C")</f>
        <v>21.722222222222218</v>
      </c>
      <c r="K200" s="25">
        <v>84.8</v>
      </c>
      <c r="L200" s="23">
        <f t="shared" si="7"/>
        <v>29.333333333333332</v>
      </c>
      <c r="M200" s="23">
        <f>AVERAGE(O200:P200)</f>
        <v>68.45</v>
      </c>
      <c r="N200" s="23">
        <f>CONVERT(M200,"F","C")</f>
        <v>20.25</v>
      </c>
      <c r="O200" s="25">
        <v>85.9</v>
      </c>
      <c r="P200" s="25">
        <v>51</v>
      </c>
      <c r="Q200" s="25">
        <v>8.6</v>
      </c>
      <c r="R200" s="33">
        <v>8.16</v>
      </c>
      <c r="S200" s="22">
        <v>408.2</v>
      </c>
      <c r="T200" s="22"/>
      <c r="U200" s="23"/>
      <c r="V200" s="23"/>
      <c r="W200" s="23"/>
      <c r="X200" s="23"/>
      <c r="Y200" s="25" t="s">
        <v>144</v>
      </c>
      <c r="Z200" s="25"/>
      <c r="AA200" s="13"/>
      <c r="AB200" s="4">
        <f t="shared" si="8"/>
        <v>49</v>
      </c>
    </row>
    <row r="201" spans="1:28" x14ac:dyDescent="0.25">
      <c r="A201" s="21">
        <v>42869</v>
      </c>
      <c r="B201" s="25">
        <v>721</v>
      </c>
      <c r="C201" s="35"/>
      <c r="D201" s="25"/>
      <c r="E201" s="25"/>
      <c r="F201" s="21" t="s">
        <v>19</v>
      </c>
      <c r="G201" s="23">
        <v>64.8</v>
      </c>
      <c r="H201" s="23">
        <f t="shared" si="6"/>
        <v>18.222222222222221</v>
      </c>
      <c r="I201" s="23"/>
      <c r="J201" s="23"/>
      <c r="K201" s="25">
        <v>59.5</v>
      </c>
      <c r="L201" s="23">
        <f t="shared" si="7"/>
        <v>15.277777777777777</v>
      </c>
      <c r="M201" s="25"/>
      <c r="N201" s="25"/>
      <c r="O201" s="25"/>
      <c r="P201" s="25"/>
      <c r="Q201" s="25">
        <v>7.7</v>
      </c>
      <c r="R201" s="33">
        <v>8.24</v>
      </c>
      <c r="S201" s="22">
        <v>400.40000000000003</v>
      </c>
      <c r="T201" s="22"/>
      <c r="U201" s="23"/>
      <c r="V201" s="23"/>
      <c r="W201" s="23"/>
      <c r="X201" s="23"/>
      <c r="Y201" s="25" t="s">
        <v>144</v>
      </c>
      <c r="Z201" s="25"/>
      <c r="AA201" s="27"/>
      <c r="AB201" s="4">
        <f t="shared" si="8"/>
        <v>49</v>
      </c>
    </row>
    <row r="202" spans="1:28" x14ac:dyDescent="0.25">
      <c r="A202" s="21">
        <v>42869</v>
      </c>
      <c r="B202" s="25">
        <v>1405</v>
      </c>
      <c r="C202" s="35"/>
      <c r="D202" s="25"/>
      <c r="E202" s="25"/>
      <c r="F202" s="21" t="s">
        <v>19</v>
      </c>
      <c r="G202" s="23">
        <v>71.2</v>
      </c>
      <c r="H202" s="23">
        <f t="shared" si="6"/>
        <v>21.777777777777779</v>
      </c>
      <c r="I202" s="23"/>
      <c r="J202" s="23"/>
      <c r="K202" s="25">
        <v>77.599999999999994</v>
      </c>
      <c r="L202" s="23">
        <f t="shared" si="7"/>
        <v>25.333333333333329</v>
      </c>
      <c r="M202" s="25"/>
      <c r="N202" s="25"/>
      <c r="O202" s="25"/>
      <c r="P202" s="25"/>
      <c r="Q202" s="25">
        <v>8.6999999999999993</v>
      </c>
      <c r="R202" s="33">
        <v>8.1199999999999992</v>
      </c>
      <c r="S202" s="22">
        <v>409.5</v>
      </c>
      <c r="T202" s="22"/>
      <c r="U202" s="23"/>
      <c r="V202" s="23"/>
      <c r="W202" s="23"/>
      <c r="X202" s="23"/>
      <c r="Y202" s="25" t="s">
        <v>273</v>
      </c>
      <c r="Z202" s="25"/>
      <c r="AA202" s="27"/>
      <c r="AB202" s="4">
        <f t="shared" si="8"/>
        <v>49</v>
      </c>
    </row>
    <row r="203" spans="1:28" x14ac:dyDescent="0.25">
      <c r="A203" s="21">
        <v>42869</v>
      </c>
      <c r="B203" s="25">
        <v>1733</v>
      </c>
      <c r="C203" s="35"/>
      <c r="D203" s="25"/>
      <c r="E203" s="25"/>
      <c r="F203" s="21" t="s">
        <v>19</v>
      </c>
      <c r="G203" s="23">
        <v>70.3</v>
      </c>
      <c r="H203" s="23">
        <f t="shared" si="6"/>
        <v>21.277777777777775</v>
      </c>
      <c r="I203" s="23">
        <f>AVERAGE(G201,G202)</f>
        <v>68</v>
      </c>
      <c r="J203" s="23">
        <f>CONVERT(I203,"F","C")</f>
        <v>20</v>
      </c>
      <c r="K203" s="25">
        <v>76.900000000000006</v>
      </c>
      <c r="L203" s="23">
        <f t="shared" si="7"/>
        <v>24.944444444444446</v>
      </c>
      <c r="M203" s="23">
        <f>AVERAGE(O203:P203)</f>
        <v>65.7</v>
      </c>
      <c r="N203" s="23">
        <f>CONVERT(M203,"F","C")</f>
        <v>18.722222222222225</v>
      </c>
      <c r="O203" s="25">
        <v>80.8</v>
      </c>
      <c r="P203" s="25">
        <v>50.6</v>
      </c>
      <c r="Q203" s="25">
        <v>8.1999999999999993</v>
      </c>
      <c r="R203" s="33">
        <v>8.18</v>
      </c>
      <c r="S203" s="22">
        <v>404.3</v>
      </c>
      <c r="T203" s="22"/>
      <c r="U203" s="23"/>
      <c r="V203" s="23"/>
      <c r="W203" s="23"/>
      <c r="X203" s="23"/>
      <c r="Y203" s="25" t="s">
        <v>273</v>
      </c>
      <c r="Z203" s="25">
        <v>52.95</v>
      </c>
      <c r="AA203" s="27"/>
      <c r="AB203" s="4">
        <f t="shared" si="8"/>
        <v>49</v>
      </c>
    </row>
    <row r="204" spans="1:28" x14ac:dyDescent="0.25">
      <c r="A204" s="21">
        <v>42870</v>
      </c>
      <c r="B204" s="25">
        <v>703</v>
      </c>
      <c r="C204" s="35"/>
      <c r="D204" s="25"/>
      <c r="E204" s="25"/>
      <c r="F204" s="21" t="s">
        <v>19</v>
      </c>
      <c r="G204" s="23">
        <v>64.7</v>
      </c>
      <c r="H204" s="23">
        <f t="shared" ref="H204:H267" si="9">CONVERT(G204,"F","C")</f>
        <v>18.166666666666668</v>
      </c>
      <c r="I204" s="23"/>
      <c r="J204" s="23"/>
      <c r="K204" s="25">
        <v>53</v>
      </c>
      <c r="L204" s="23">
        <f t="shared" ref="L204:L267" si="10">CONVERT(K204,"F","C")</f>
        <v>11.666666666666666</v>
      </c>
      <c r="M204" s="25"/>
      <c r="N204" s="25"/>
      <c r="O204" s="25"/>
      <c r="P204" s="25"/>
      <c r="Q204" s="25">
        <v>9.5</v>
      </c>
      <c r="R204" s="33">
        <v>8.2100000000000009</v>
      </c>
      <c r="S204" s="22">
        <v>408.2</v>
      </c>
      <c r="T204" s="22"/>
      <c r="U204" s="23"/>
      <c r="V204" s="23"/>
      <c r="W204" s="23"/>
      <c r="X204" s="23"/>
      <c r="Y204" s="25" t="s">
        <v>115</v>
      </c>
      <c r="Z204" s="25"/>
      <c r="AA204" s="27"/>
      <c r="AB204" s="4">
        <f t="shared" ref="AB204:AB267" si="11">IF(F204="Otter Island, south fork",49,0)</f>
        <v>49</v>
      </c>
    </row>
    <row r="205" spans="1:28" x14ac:dyDescent="0.25">
      <c r="A205" s="21">
        <v>42870</v>
      </c>
      <c r="B205" s="25">
        <v>1750</v>
      </c>
      <c r="C205" s="35"/>
      <c r="D205" s="25"/>
      <c r="E205" s="25"/>
      <c r="F205" s="21" t="s">
        <v>19</v>
      </c>
      <c r="G205" s="23">
        <v>67.5</v>
      </c>
      <c r="H205" s="23">
        <f t="shared" si="9"/>
        <v>19.722222222222221</v>
      </c>
      <c r="I205" s="23">
        <f>AVERAGE(G205,G204)</f>
        <v>66.099999999999994</v>
      </c>
      <c r="J205" s="23">
        <f>CONVERT(I205,"F","C")</f>
        <v>18.944444444444439</v>
      </c>
      <c r="K205" s="25">
        <v>70.3</v>
      </c>
      <c r="L205" s="23">
        <f t="shared" si="10"/>
        <v>21.277777777777775</v>
      </c>
      <c r="M205" s="23">
        <f>AVERAGE(O205:P205)</f>
        <v>62.25</v>
      </c>
      <c r="N205" s="23">
        <f>CONVERT(M205,"F","C")</f>
        <v>16.805555555555554</v>
      </c>
      <c r="O205" s="25">
        <v>76.2</v>
      </c>
      <c r="P205" s="25">
        <v>48.3</v>
      </c>
      <c r="Q205" s="25">
        <v>8.8000000000000007</v>
      </c>
      <c r="R205" s="33">
        <v>8.39</v>
      </c>
      <c r="S205" s="22">
        <v>410.8</v>
      </c>
      <c r="T205" s="22"/>
      <c r="U205" s="23"/>
      <c r="V205" s="23"/>
      <c r="W205" s="23"/>
      <c r="X205" s="23"/>
      <c r="Y205" s="25" t="s">
        <v>245</v>
      </c>
      <c r="Z205" s="25"/>
      <c r="AA205" s="27"/>
      <c r="AB205" s="4">
        <f t="shared" si="11"/>
        <v>49</v>
      </c>
    </row>
    <row r="206" spans="1:28" x14ac:dyDescent="0.25">
      <c r="A206" s="21">
        <v>42871</v>
      </c>
      <c r="B206" s="25">
        <v>712</v>
      </c>
      <c r="C206" s="35"/>
      <c r="D206" s="25"/>
      <c r="E206" s="25"/>
      <c r="F206" s="21" t="s">
        <v>19</v>
      </c>
      <c r="G206" s="23">
        <v>64.2</v>
      </c>
      <c r="H206" s="23">
        <f t="shared" si="9"/>
        <v>17.888888888888889</v>
      </c>
      <c r="I206" s="23"/>
      <c r="J206" s="23"/>
      <c r="K206" s="25">
        <v>54.5</v>
      </c>
      <c r="L206" s="23">
        <f t="shared" si="10"/>
        <v>12.5</v>
      </c>
      <c r="M206" s="25"/>
      <c r="N206" s="25"/>
      <c r="O206" s="25"/>
      <c r="P206" s="25"/>
      <c r="Q206" s="25">
        <v>7.7</v>
      </c>
      <c r="R206" s="33">
        <v>8.25</v>
      </c>
      <c r="S206" s="22">
        <v>408.2</v>
      </c>
      <c r="T206" s="22"/>
      <c r="U206" s="23"/>
      <c r="V206" s="23"/>
      <c r="W206" s="23"/>
      <c r="X206" s="23"/>
      <c r="Y206" s="25" t="s">
        <v>245</v>
      </c>
      <c r="Z206" s="25">
        <v>52.37</v>
      </c>
      <c r="AA206" s="27"/>
      <c r="AB206" s="4">
        <f t="shared" si="11"/>
        <v>49</v>
      </c>
    </row>
    <row r="207" spans="1:28" x14ac:dyDescent="0.25">
      <c r="A207" s="21">
        <v>42871</v>
      </c>
      <c r="B207" s="25">
        <v>1545</v>
      </c>
      <c r="C207" s="35"/>
      <c r="D207" s="25"/>
      <c r="E207" s="25"/>
      <c r="F207" s="21" t="s">
        <v>19</v>
      </c>
      <c r="G207" s="23">
        <v>66</v>
      </c>
      <c r="H207" s="23">
        <f t="shared" si="9"/>
        <v>18.888888888888889</v>
      </c>
      <c r="I207" s="23">
        <f>AVERAGE(G207,G206)</f>
        <v>65.099999999999994</v>
      </c>
      <c r="J207" s="23">
        <f>CONVERT(I207,"F","C")</f>
        <v>18.388888888888886</v>
      </c>
      <c r="K207" s="25">
        <v>74.3</v>
      </c>
      <c r="L207" s="23">
        <f t="shared" si="10"/>
        <v>23.499999999999996</v>
      </c>
      <c r="M207" s="23">
        <f>AVERAGE(O207:P207)</f>
        <v>61.849999999999994</v>
      </c>
      <c r="N207" s="23">
        <f>CONVERT(M207,"F","C")</f>
        <v>16.583333333333329</v>
      </c>
      <c r="O207" s="25">
        <v>75.099999999999994</v>
      </c>
      <c r="P207" s="25">
        <v>48.6</v>
      </c>
      <c r="Q207" s="25">
        <v>8.5</v>
      </c>
      <c r="R207" s="33">
        <v>8.3000000000000007</v>
      </c>
      <c r="S207" s="22">
        <v>414.7</v>
      </c>
      <c r="T207" s="22"/>
      <c r="U207" s="23"/>
      <c r="V207" s="23"/>
      <c r="W207" s="23"/>
      <c r="X207" s="23"/>
      <c r="Y207" s="25" t="s">
        <v>70</v>
      </c>
      <c r="Z207" s="25"/>
      <c r="AA207" s="27"/>
      <c r="AB207" s="4">
        <f t="shared" si="11"/>
        <v>49</v>
      </c>
    </row>
    <row r="208" spans="1:28" x14ac:dyDescent="0.25">
      <c r="A208" s="21">
        <v>42872</v>
      </c>
      <c r="B208" s="25">
        <v>715</v>
      </c>
      <c r="C208" s="35"/>
      <c r="D208" s="25"/>
      <c r="E208" s="25"/>
      <c r="F208" s="21" t="s">
        <v>19</v>
      </c>
      <c r="G208" s="23">
        <v>62.1</v>
      </c>
      <c r="H208" s="23">
        <f t="shared" si="9"/>
        <v>16.722222222222221</v>
      </c>
      <c r="I208" s="23"/>
      <c r="J208" s="23"/>
      <c r="K208" s="25">
        <v>55.6</v>
      </c>
      <c r="L208" s="23">
        <f t="shared" si="10"/>
        <v>13.111111111111111</v>
      </c>
      <c r="M208" s="25"/>
      <c r="N208" s="25"/>
      <c r="O208" s="25"/>
      <c r="P208" s="25"/>
      <c r="Q208" s="25">
        <v>9.1</v>
      </c>
      <c r="R208" s="33">
        <v>8.16</v>
      </c>
      <c r="S208" s="22">
        <v>412.1</v>
      </c>
      <c r="T208" s="22"/>
      <c r="U208" s="23"/>
      <c r="V208" s="23"/>
      <c r="W208" s="23"/>
      <c r="X208" s="23"/>
      <c r="Y208" s="25" t="s">
        <v>276</v>
      </c>
      <c r="Z208" s="25">
        <v>51.704000000000001</v>
      </c>
      <c r="AA208" s="27"/>
      <c r="AB208" s="4">
        <f t="shared" si="11"/>
        <v>49</v>
      </c>
    </row>
    <row r="209" spans="1:28" x14ac:dyDescent="0.25">
      <c r="A209" s="21">
        <v>42872</v>
      </c>
      <c r="B209" s="25">
        <v>1536</v>
      </c>
      <c r="C209" s="35"/>
      <c r="D209" s="25"/>
      <c r="E209" s="25"/>
      <c r="F209" s="21" t="s">
        <v>19</v>
      </c>
      <c r="G209" s="23">
        <v>66.599999999999994</v>
      </c>
      <c r="H209" s="23">
        <f t="shared" si="9"/>
        <v>19.222222222222218</v>
      </c>
      <c r="I209" s="23">
        <f>AVERAGE(G209,G208)</f>
        <v>64.349999999999994</v>
      </c>
      <c r="J209" s="23">
        <f>CONVERT(I209,"F","C")</f>
        <v>17.972222222222218</v>
      </c>
      <c r="K209" s="25">
        <v>70.400000000000006</v>
      </c>
      <c r="L209" s="23">
        <f t="shared" si="10"/>
        <v>21.333333333333336</v>
      </c>
      <c r="M209" s="23">
        <f>AVERAGE(O209:P209)</f>
        <v>59.2</v>
      </c>
      <c r="N209" s="23">
        <f>CONVERT(M209,"F","C")</f>
        <v>15.111111111111112</v>
      </c>
      <c r="O209" s="25">
        <v>74</v>
      </c>
      <c r="P209" s="25">
        <v>44.4</v>
      </c>
      <c r="Q209" s="25">
        <v>8.4</v>
      </c>
      <c r="R209" s="33">
        <v>8.18</v>
      </c>
      <c r="S209" s="22">
        <v>409.5</v>
      </c>
      <c r="T209" s="22"/>
      <c r="U209" s="23"/>
      <c r="V209" s="23"/>
      <c r="W209" s="23"/>
      <c r="X209" s="23"/>
      <c r="Y209" s="25" t="s">
        <v>277</v>
      </c>
      <c r="Z209" s="25"/>
      <c r="AA209" s="27"/>
      <c r="AB209" s="4">
        <f t="shared" si="11"/>
        <v>49</v>
      </c>
    </row>
    <row r="210" spans="1:28" x14ac:dyDescent="0.25">
      <c r="A210" s="21">
        <v>42873</v>
      </c>
      <c r="B210" s="25">
        <v>707</v>
      </c>
      <c r="C210" s="35"/>
      <c r="D210" s="25"/>
      <c r="E210" s="25"/>
      <c r="F210" s="21" t="s">
        <v>19</v>
      </c>
      <c r="G210" s="23">
        <v>60.1</v>
      </c>
      <c r="H210" s="23">
        <f t="shared" si="9"/>
        <v>15.611111111111111</v>
      </c>
      <c r="I210" s="23"/>
      <c r="J210" s="23"/>
      <c r="K210" s="25">
        <v>47.7</v>
      </c>
      <c r="L210" s="23">
        <f t="shared" si="10"/>
        <v>8.7222222222222232</v>
      </c>
      <c r="M210" s="25"/>
      <c r="N210" s="25"/>
      <c r="O210" s="25"/>
      <c r="P210" s="25"/>
      <c r="Q210" s="25">
        <v>10.4</v>
      </c>
      <c r="R210" s="33">
        <v>8.1</v>
      </c>
      <c r="S210" s="22">
        <v>414.7</v>
      </c>
      <c r="T210" s="22"/>
      <c r="U210" s="23"/>
      <c r="V210" s="23"/>
      <c r="W210" s="23"/>
      <c r="X210" s="23"/>
      <c r="Y210" s="25" t="s">
        <v>278</v>
      </c>
      <c r="Z210" s="25"/>
      <c r="AA210" s="27"/>
      <c r="AB210" s="4">
        <f t="shared" si="11"/>
        <v>49</v>
      </c>
    </row>
    <row r="211" spans="1:28" x14ac:dyDescent="0.25">
      <c r="A211" s="21">
        <v>42873</v>
      </c>
      <c r="B211" s="25">
        <v>1332</v>
      </c>
      <c r="C211" s="35"/>
      <c r="D211" s="25"/>
      <c r="E211" s="25"/>
      <c r="F211" s="21" t="s">
        <v>19</v>
      </c>
      <c r="G211" s="23">
        <v>65.400000000000006</v>
      </c>
      <c r="H211" s="23">
        <f t="shared" si="9"/>
        <v>18.555555555555557</v>
      </c>
      <c r="I211" s="23">
        <f>AVERAGE(G211,G210)</f>
        <v>62.75</v>
      </c>
      <c r="J211" s="23">
        <f>CONVERT(I211,"F","C")</f>
        <v>17.083333333333332</v>
      </c>
      <c r="K211" s="25">
        <v>73.5</v>
      </c>
      <c r="L211" s="23">
        <f t="shared" si="10"/>
        <v>23.055555555555554</v>
      </c>
      <c r="M211" s="23">
        <f>AVERAGE(O211:P211)</f>
        <v>60.1</v>
      </c>
      <c r="N211" s="23">
        <f>CONVERT(M211,"F","C")</f>
        <v>15.611111111111111</v>
      </c>
      <c r="O211" s="25">
        <v>78.2</v>
      </c>
      <c r="P211" s="25">
        <v>42</v>
      </c>
      <c r="Q211" s="25">
        <v>8.9</v>
      </c>
      <c r="R211" s="33">
        <v>8.16</v>
      </c>
      <c r="S211" s="22">
        <v>417.3</v>
      </c>
      <c r="T211" s="22"/>
      <c r="U211" s="23"/>
      <c r="V211" s="23"/>
      <c r="W211" s="23"/>
      <c r="X211" s="23"/>
      <c r="Y211" s="25" t="s">
        <v>278</v>
      </c>
      <c r="Z211" s="25">
        <v>46.134999999999998</v>
      </c>
      <c r="AA211" s="27"/>
      <c r="AB211" s="4">
        <f t="shared" si="11"/>
        <v>49</v>
      </c>
    </row>
    <row r="212" spans="1:28" x14ac:dyDescent="0.25">
      <c r="A212" s="21">
        <v>42874</v>
      </c>
      <c r="B212" s="25">
        <v>740</v>
      </c>
      <c r="C212" s="35"/>
      <c r="D212" s="25"/>
      <c r="E212" s="25"/>
      <c r="F212" s="21" t="s">
        <v>19</v>
      </c>
      <c r="G212" s="23">
        <v>60.2</v>
      </c>
      <c r="H212" s="23">
        <f t="shared" si="9"/>
        <v>15.666666666666668</v>
      </c>
      <c r="I212" s="23"/>
      <c r="J212" s="23"/>
      <c r="K212" s="25">
        <v>54.2</v>
      </c>
      <c r="L212" s="23">
        <f t="shared" si="10"/>
        <v>12.333333333333334</v>
      </c>
      <c r="M212" s="25"/>
      <c r="N212" s="25"/>
      <c r="O212" s="25"/>
      <c r="P212" s="25"/>
      <c r="Q212" s="25">
        <v>8.5</v>
      </c>
      <c r="R212" s="33">
        <v>7.97</v>
      </c>
      <c r="S212" s="22">
        <v>396.5</v>
      </c>
      <c r="T212" s="22"/>
      <c r="U212" s="23"/>
      <c r="V212" s="23"/>
      <c r="W212" s="23"/>
      <c r="X212" s="23"/>
      <c r="Y212" s="25" t="s">
        <v>144</v>
      </c>
      <c r="Z212" s="25"/>
      <c r="AA212" s="27"/>
      <c r="AB212" s="4">
        <f t="shared" si="11"/>
        <v>49</v>
      </c>
    </row>
    <row r="213" spans="1:28" x14ac:dyDescent="0.25">
      <c r="A213" s="21">
        <v>42874</v>
      </c>
      <c r="B213" s="25">
        <v>1300</v>
      </c>
      <c r="C213" s="35"/>
      <c r="D213" s="25"/>
      <c r="E213" s="25"/>
      <c r="F213" s="21" t="s">
        <v>19</v>
      </c>
      <c r="G213" s="23">
        <v>66.8</v>
      </c>
      <c r="H213" s="23">
        <f t="shared" si="9"/>
        <v>19.333333333333332</v>
      </c>
      <c r="I213" s="23"/>
      <c r="J213" s="23"/>
      <c r="K213" s="25">
        <v>73.900000000000006</v>
      </c>
      <c r="L213" s="23">
        <f t="shared" si="10"/>
        <v>23.277777777777782</v>
      </c>
      <c r="M213" s="25"/>
      <c r="N213" s="25"/>
      <c r="O213" s="25"/>
      <c r="P213" s="25"/>
      <c r="Q213" s="25">
        <v>9.6</v>
      </c>
      <c r="R213" s="25">
        <v>8.1199999999999992</v>
      </c>
      <c r="S213" s="22">
        <v>417.3</v>
      </c>
      <c r="T213" s="22"/>
      <c r="U213" s="23"/>
      <c r="V213" s="23"/>
      <c r="W213" s="23"/>
      <c r="X213" s="23"/>
      <c r="Y213" s="25" t="s">
        <v>279</v>
      </c>
      <c r="Z213" s="25"/>
      <c r="AA213" s="27"/>
      <c r="AB213" s="4">
        <f t="shared" si="11"/>
        <v>49</v>
      </c>
    </row>
    <row r="214" spans="1:28" x14ac:dyDescent="0.25">
      <c r="A214" s="21">
        <v>42874</v>
      </c>
      <c r="B214" s="25">
        <v>1700</v>
      </c>
      <c r="C214" s="35"/>
      <c r="D214" s="25"/>
      <c r="E214" s="25"/>
      <c r="F214" s="21" t="s">
        <v>19</v>
      </c>
      <c r="G214" s="23">
        <v>69.900000000000006</v>
      </c>
      <c r="H214" s="23">
        <f t="shared" si="9"/>
        <v>21.055555555555557</v>
      </c>
      <c r="I214" s="23">
        <f>AVERAGE(G212,G214)</f>
        <v>65.050000000000011</v>
      </c>
      <c r="J214" s="23">
        <f>CONVERT(I214,"F","C")</f>
        <v>18.361111111111118</v>
      </c>
      <c r="K214" s="25">
        <v>77.8</v>
      </c>
      <c r="L214" s="23">
        <f t="shared" si="10"/>
        <v>25.444444444444443</v>
      </c>
      <c r="M214" s="23">
        <f>AVERAGE(O214:P214)</f>
        <v>59.349999999999994</v>
      </c>
      <c r="N214" s="23">
        <f>CONVERT(M214,"F","C")</f>
        <v>15.194444444444441</v>
      </c>
      <c r="O214" s="25">
        <v>77.8</v>
      </c>
      <c r="P214" s="25">
        <v>40.9</v>
      </c>
      <c r="Q214" s="25">
        <v>9.4</v>
      </c>
      <c r="R214" s="33">
        <v>8.11</v>
      </c>
      <c r="S214" s="22">
        <v>409.5</v>
      </c>
      <c r="T214" s="22"/>
      <c r="U214" s="23"/>
      <c r="V214" s="23"/>
      <c r="W214" s="23"/>
      <c r="X214" s="23"/>
      <c r="Y214" s="25" t="s">
        <v>279</v>
      </c>
      <c r="Z214" s="25">
        <v>44.554000000000002</v>
      </c>
      <c r="AA214" s="27"/>
      <c r="AB214" s="4">
        <f t="shared" si="11"/>
        <v>49</v>
      </c>
    </row>
    <row r="215" spans="1:28" x14ac:dyDescent="0.25">
      <c r="A215" s="21">
        <v>42875</v>
      </c>
      <c r="B215" s="25">
        <v>650</v>
      </c>
      <c r="C215" s="35"/>
      <c r="D215" s="25"/>
      <c r="E215" s="25"/>
      <c r="F215" s="21" t="s">
        <v>19</v>
      </c>
      <c r="G215" s="23">
        <v>63.7</v>
      </c>
      <c r="H215" s="23">
        <f t="shared" si="9"/>
        <v>17.611111111111111</v>
      </c>
      <c r="I215" s="23"/>
      <c r="J215" s="23"/>
      <c r="K215" s="25">
        <v>55.6</v>
      </c>
      <c r="L215" s="23">
        <f t="shared" si="10"/>
        <v>13.111111111111111</v>
      </c>
      <c r="M215" s="25"/>
      <c r="N215" s="25"/>
      <c r="O215" s="25"/>
      <c r="P215" s="25"/>
      <c r="Q215" s="25">
        <v>8.5</v>
      </c>
      <c r="R215" s="33">
        <v>8.2100000000000009</v>
      </c>
      <c r="S215" s="22">
        <v>405.6</v>
      </c>
      <c r="T215" s="22"/>
      <c r="U215" s="23"/>
      <c r="V215" s="23"/>
      <c r="W215" s="23"/>
      <c r="X215" s="23"/>
      <c r="Y215" s="25" t="s">
        <v>280</v>
      </c>
      <c r="Z215" s="25"/>
      <c r="AA215" s="27"/>
      <c r="AB215" s="4">
        <f t="shared" si="11"/>
        <v>49</v>
      </c>
    </row>
    <row r="216" spans="1:28" x14ac:dyDescent="0.25">
      <c r="A216" s="21">
        <v>42875</v>
      </c>
      <c r="B216" s="25">
        <v>1510</v>
      </c>
      <c r="C216" s="35"/>
      <c r="D216" s="25"/>
      <c r="E216" s="25"/>
      <c r="F216" s="21" t="s">
        <v>19</v>
      </c>
      <c r="G216" s="23">
        <v>72.8</v>
      </c>
      <c r="H216" s="23">
        <f t="shared" si="9"/>
        <v>22.666666666666664</v>
      </c>
      <c r="I216" s="23"/>
      <c r="J216" s="23"/>
      <c r="K216" s="25">
        <v>87.5</v>
      </c>
      <c r="L216" s="23">
        <f t="shared" si="10"/>
        <v>30.833333333333332</v>
      </c>
      <c r="M216" s="25"/>
      <c r="N216" s="25"/>
      <c r="O216" s="25"/>
      <c r="P216" s="25"/>
      <c r="Q216" s="25">
        <v>8.4</v>
      </c>
      <c r="R216" s="33">
        <v>8.08</v>
      </c>
      <c r="S216" s="22">
        <v>409.5</v>
      </c>
      <c r="T216" s="22"/>
      <c r="U216" s="23"/>
      <c r="V216" s="23"/>
      <c r="W216" s="23"/>
      <c r="X216" s="23"/>
      <c r="Y216" s="25" t="s">
        <v>281</v>
      </c>
      <c r="Z216" s="25">
        <v>39.942999999999998</v>
      </c>
      <c r="AA216" s="27"/>
      <c r="AB216" s="4">
        <f t="shared" si="11"/>
        <v>49</v>
      </c>
    </row>
    <row r="217" spans="1:28" x14ac:dyDescent="0.25">
      <c r="A217" s="21">
        <v>42875</v>
      </c>
      <c r="B217" s="25">
        <v>1821</v>
      </c>
      <c r="C217" s="35"/>
      <c r="D217" s="25"/>
      <c r="E217" s="25"/>
      <c r="F217" s="21" t="s">
        <v>19</v>
      </c>
      <c r="G217" s="23">
        <v>71.3</v>
      </c>
      <c r="H217" s="23">
        <f t="shared" si="9"/>
        <v>21.833333333333332</v>
      </c>
      <c r="I217" s="23">
        <f>AVERAGE(G215,G216)</f>
        <v>68.25</v>
      </c>
      <c r="J217" s="23">
        <f>CONVERT(I217,"F","C")</f>
        <v>20.138888888888889</v>
      </c>
      <c r="K217" s="25">
        <v>82.5</v>
      </c>
      <c r="L217" s="23">
        <f t="shared" si="10"/>
        <v>28.055555555555554</v>
      </c>
      <c r="M217" s="23">
        <f>AVERAGE(O217:P217)</f>
        <v>67.75</v>
      </c>
      <c r="N217" s="23">
        <f>CONVERT(M217,"F","C")</f>
        <v>19.861111111111111</v>
      </c>
      <c r="O217" s="25">
        <v>88.6</v>
      </c>
      <c r="P217" s="25">
        <v>46.9</v>
      </c>
      <c r="Q217" s="25">
        <v>8.8000000000000007</v>
      </c>
      <c r="R217" s="33">
        <v>8.15</v>
      </c>
      <c r="S217" s="22">
        <v>412.1</v>
      </c>
      <c r="T217" s="22"/>
      <c r="U217" s="23"/>
      <c r="V217" s="23"/>
      <c r="W217" s="23"/>
      <c r="X217" s="23"/>
      <c r="Y217" s="25" t="s">
        <v>282</v>
      </c>
      <c r="Z217" s="25"/>
      <c r="AA217" s="27"/>
      <c r="AB217" s="4">
        <f t="shared" si="11"/>
        <v>49</v>
      </c>
    </row>
    <row r="218" spans="1:28" x14ac:dyDescent="0.25">
      <c r="A218" s="21">
        <v>42876</v>
      </c>
      <c r="B218" s="25">
        <v>739</v>
      </c>
      <c r="C218" s="35"/>
      <c r="D218" s="25"/>
      <c r="E218" s="25"/>
      <c r="F218" s="21" t="s">
        <v>19</v>
      </c>
      <c r="G218" s="23">
        <v>66.8</v>
      </c>
      <c r="H218" s="23">
        <f t="shared" si="9"/>
        <v>19.333333333333332</v>
      </c>
      <c r="I218" s="23"/>
      <c r="J218" s="23"/>
      <c r="K218" s="25">
        <v>64.8</v>
      </c>
      <c r="L218" s="23">
        <f t="shared" si="10"/>
        <v>18.222222222222221</v>
      </c>
      <c r="M218" s="25"/>
      <c r="N218" s="25"/>
      <c r="O218" s="25"/>
      <c r="P218" s="25"/>
      <c r="Q218" s="25">
        <v>8.6999999999999993</v>
      </c>
      <c r="R218" s="33">
        <v>8.1199999999999992</v>
      </c>
      <c r="S218" s="22">
        <v>405.6</v>
      </c>
      <c r="T218" s="22"/>
      <c r="U218" s="23"/>
      <c r="V218" s="23"/>
      <c r="W218" s="23"/>
      <c r="X218" s="23"/>
      <c r="Y218" s="25" t="s">
        <v>283</v>
      </c>
      <c r="Z218" s="25">
        <v>47.158000000000001</v>
      </c>
      <c r="AA218" s="27"/>
      <c r="AB218" s="4">
        <f t="shared" si="11"/>
        <v>49</v>
      </c>
    </row>
    <row r="219" spans="1:28" x14ac:dyDescent="0.25">
      <c r="A219" s="21">
        <v>42876</v>
      </c>
      <c r="B219" s="25">
        <v>1314</v>
      </c>
      <c r="C219" s="35"/>
      <c r="D219" s="25"/>
      <c r="E219" s="25"/>
      <c r="F219" s="21" t="s">
        <v>19</v>
      </c>
      <c r="G219" s="23">
        <v>76.8</v>
      </c>
      <c r="H219" s="23">
        <f t="shared" si="9"/>
        <v>24.888888888888886</v>
      </c>
      <c r="I219" s="23"/>
      <c r="J219" s="23"/>
      <c r="K219" s="25">
        <v>90</v>
      </c>
      <c r="L219" s="23">
        <f t="shared" si="10"/>
        <v>32.222222222222221</v>
      </c>
      <c r="M219" s="25"/>
      <c r="N219" s="25"/>
      <c r="O219" s="25"/>
      <c r="P219" s="25"/>
      <c r="Q219" s="25">
        <v>8.8000000000000007</v>
      </c>
      <c r="R219" s="33">
        <v>8.08</v>
      </c>
      <c r="S219" s="22">
        <v>409.5</v>
      </c>
      <c r="T219" s="22"/>
      <c r="U219" s="23"/>
      <c r="V219" s="23"/>
      <c r="W219" s="23"/>
      <c r="X219" s="23"/>
      <c r="Y219" s="25" t="s">
        <v>70</v>
      </c>
      <c r="Z219" s="25"/>
      <c r="AA219" s="27"/>
      <c r="AB219" s="4">
        <f t="shared" si="11"/>
        <v>49</v>
      </c>
    </row>
    <row r="220" spans="1:28" x14ac:dyDescent="0.25">
      <c r="A220" s="21">
        <v>42876</v>
      </c>
      <c r="B220" s="25">
        <v>1647</v>
      </c>
      <c r="C220" s="35" t="s">
        <v>208</v>
      </c>
      <c r="D220" s="25">
        <v>1700</v>
      </c>
      <c r="E220" s="25">
        <v>1655</v>
      </c>
      <c r="F220" s="21" t="s">
        <v>19</v>
      </c>
      <c r="G220" s="23">
        <v>74</v>
      </c>
      <c r="H220" s="23">
        <f t="shared" si="9"/>
        <v>23.333333333333332</v>
      </c>
      <c r="I220" s="23" t="e">
        <f>AVERAGE(G218,#REF!)</f>
        <v>#REF!</v>
      </c>
      <c r="J220" s="23" t="e">
        <f>CONVERT(I220,"F","C")</f>
        <v>#REF!</v>
      </c>
      <c r="K220" s="25">
        <v>96.2</v>
      </c>
      <c r="L220" s="23">
        <f t="shared" si="10"/>
        <v>35.666666666666664</v>
      </c>
      <c r="M220" s="23">
        <f>AVERAGE(O220:P220)</f>
        <v>74.2</v>
      </c>
      <c r="N220" s="23">
        <f>CONVERT(M220,"F","C")</f>
        <v>23.444444444444446</v>
      </c>
      <c r="O220" s="25">
        <v>96.5</v>
      </c>
      <c r="P220" s="25">
        <v>51.9</v>
      </c>
      <c r="Q220" s="25">
        <v>9.9</v>
      </c>
      <c r="R220" s="33">
        <v>8.1</v>
      </c>
      <c r="S220" s="22">
        <v>409.5</v>
      </c>
      <c r="T220" s="22"/>
      <c r="U220" s="23">
        <v>2</v>
      </c>
      <c r="V220" s="23"/>
      <c r="W220" s="23"/>
      <c r="X220" s="23"/>
      <c r="Y220" s="25" t="s">
        <v>72</v>
      </c>
      <c r="Z220" s="28"/>
      <c r="AA220" s="27"/>
      <c r="AB220" s="4">
        <f t="shared" si="11"/>
        <v>49</v>
      </c>
    </row>
    <row r="221" spans="1:28" x14ac:dyDescent="0.25">
      <c r="A221" s="21">
        <v>42877</v>
      </c>
      <c r="B221" s="25">
        <v>706</v>
      </c>
      <c r="C221" s="35"/>
      <c r="D221" s="25"/>
      <c r="E221" s="25"/>
      <c r="F221" s="21" t="s">
        <v>19</v>
      </c>
      <c r="G221" s="23">
        <v>68.2</v>
      </c>
      <c r="H221" s="23">
        <f t="shared" si="9"/>
        <v>20.111111111111111</v>
      </c>
      <c r="I221" s="23"/>
      <c r="J221" s="23"/>
      <c r="K221" s="25">
        <v>64</v>
      </c>
      <c r="L221" s="23">
        <f t="shared" si="10"/>
        <v>17.777777777777779</v>
      </c>
      <c r="M221" s="25"/>
      <c r="N221" s="25"/>
      <c r="O221" s="25"/>
      <c r="P221" s="25"/>
      <c r="Q221" s="25">
        <v>8.1</v>
      </c>
      <c r="R221" s="33">
        <v>8.09</v>
      </c>
      <c r="S221" s="22">
        <v>403</v>
      </c>
      <c r="T221" s="22"/>
      <c r="U221" s="23"/>
      <c r="V221" s="23"/>
      <c r="W221" s="23"/>
      <c r="X221" s="23"/>
      <c r="Y221" s="25" t="s">
        <v>286</v>
      </c>
      <c r="Z221" s="25"/>
      <c r="AA221" s="27"/>
      <c r="AB221" s="4">
        <f t="shared" si="11"/>
        <v>49</v>
      </c>
    </row>
    <row r="222" spans="1:28" x14ac:dyDescent="0.25">
      <c r="A222" s="21">
        <v>42877</v>
      </c>
      <c r="B222" s="25">
        <v>1523</v>
      </c>
      <c r="C222" s="35"/>
      <c r="D222" s="25"/>
      <c r="E222" s="25"/>
      <c r="F222" s="21" t="s">
        <v>19</v>
      </c>
      <c r="G222" s="23">
        <v>77.5</v>
      </c>
      <c r="H222" s="23">
        <f t="shared" si="9"/>
        <v>25.277777777777779</v>
      </c>
      <c r="I222" s="23">
        <f>AVERAGE(G221,G222)</f>
        <v>72.849999999999994</v>
      </c>
      <c r="J222" s="23">
        <f>CONVERT(I222,"F","C")</f>
        <v>22.694444444444439</v>
      </c>
      <c r="K222" s="25">
        <v>96.1</v>
      </c>
      <c r="L222" s="23">
        <f t="shared" si="10"/>
        <v>35.611111111111107</v>
      </c>
      <c r="M222" s="23">
        <f>AVERAGE(K221,K222)</f>
        <v>80.05</v>
      </c>
      <c r="N222" s="23">
        <f>CONVERT(M222,"F","C")</f>
        <v>26.694444444444443</v>
      </c>
      <c r="O222" s="25">
        <v>97.9</v>
      </c>
      <c r="P222" s="25">
        <v>57.5</v>
      </c>
      <c r="Q222" s="25">
        <v>9.3000000000000007</v>
      </c>
      <c r="R222" s="33">
        <v>8.15</v>
      </c>
      <c r="S222" s="22">
        <v>388.7</v>
      </c>
      <c r="T222" s="22"/>
      <c r="U222" s="23"/>
      <c r="V222" s="23"/>
      <c r="W222" s="23"/>
      <c r="X222" s="23"/>
      <c r="Y222" s="25" t="s">
        <v>286</v>
      </c>
      <c r="Z222" s="25"/>
      <c r="AA222" s="27"/>
      <c r="AB222" s="4">
        <f t="shared" si="11"/>
        <v>49</v>
      </c>
    </row>
    <row r="223" spans="1:28" x14ac:dyDescent="0.25">
      <c r="A223" s="21">
        <v>42878</v>
      </c>
      <c r="B223" s="25">
        <v>735</v>
      </c>
      <c r="C223" s="35"/>
      <c r="D223" s="25"/>
      <c r="E223" s="25"/>
      <c r="F223" s="21" t="s">
        <v>19</v>
      </c>
      <c r="G223" s="23">
        <v>69.7</v>
      </c>
      <c r="H223" s="23">
        <f t="shared" si="9"/>
        <v>20.944444444444446</v>
      </c>
      <c r="I223" s="23"/>
      <c r="J223" s="23"/>
      <c r="K223" s="25">
        <v>67.8</v>
      </c>
      <c r="L223" s="23">
        <f t="shared" si="10"/>
        <v>19.888888888888886</v>
      </c>
      <c r="M223" s="25"/>
      <c r="N223" s="25"/>
      <c r="O223" s="25"/>
      <c r="P223" s="25"/>
      <c r="Q223" s="25">
        <v>9.3000000000000007</v>
      </c>
      <c r="R223" s="33">
        <v>8.1</v>
      </c>
      <c r="S223" s="22">
        <v>403</v>
      </c>
      <c r="T223" s="22"/>
      <c r="U223" s="23"/>
      <c r="V223" s="23"/>
      <c r="W223" s="23"/>
      <c r="X223" s="23"/>
      <c r="Y223" s="25" t="s">
        <v>286</v>
      </c>
      <c r="Z223" s="25"/>
      <c r="AA223" s="27"/>
      <c r="AB223" s="4">
        <f t="shared" si="11"/>
        <v>49</v>
      </c>
    </row>
    <row r="224" spans="1:28" x14ac:dyDescent="0.25">
      <c r="A224" s="21">
        <v>42879</v>
      </c>
      <c r="B224" s="25">
        <v>707</v>
      </c>
      <c r="C224" s="35"/>
      <c r="D224" s="25"/>
      <c r="E224" s="25"/>
      <c r="F224" s="21" t="s">
        <v>19</v>
      </c>
      <c r="G224" s="23">
        <v>70</v>
      </c>
      <c r="H224" s="23">
        <f t="shared" si="9"/>
        <v>21.111111111111111</v>
      </c>
      <c r="I224" s="23"/>
      <c r="J224" s="23"/>
      <c r="K224" s="25">
        <v>64.400000000000006</v>
      </c>
      <c r="L224" s="23">
        <f t="shared" si="10"/>
        <v>18.000000000000004</v>
      </c>
      <c r="M224" s="25"/>
      <c r="N224" s="25"/>
      <c r="O224" s="25"/>
      <c r="P224" s="25"/>
      <c r="Q224" s="25">
        <v>8.6999999999999993</v>
      </c>
      <c r="R224" s="33">
        <v>8.09</v>
      </c>
      <c r="S224" s="22">
        <v>399.1</v>
      </c>
      <c r="T224" s="22"/>
      <c r="U224" s="23"/>
      <c r="V224" s="23"/>
      <c r="W224" s="23"/>
      <c r="X224" s="23"/>
      <c r="Y224" s="25" t="s">
        <v>286</v>
      </c>
      <c r="Z224" s="25"/>
      <c r="AA224" s="27"/>
      <c r="AB224" s="4">
        <f t="shared" si="11"/>
        <v>49</v>
      </c>
    </row>
    <row r="225" spans="1:28" x14ac:dyDescent="0.25">
      <c r="A225" s="21">
        <v>42879</v>
      </c>
      <c r="B225" s="25">
        <v>1605</v>
      </c>
      <c r="C225" s="35"/>
      <c r="D225" s="25"/>
      <c r="E225" s="25"/>
      <c r="F225" s="21" t="s">
        <v>19</v>
      </c>
      <c r="G225" s="23">
        <v>79.2</v>
      </c>
      <c r="H225" s="23">
        <f t="shared" si="9"/>
        <v>26.222222222222221</v>
      </c>
      <c r="I225" s="23"/>
      <c r="J225" s="23"/>
      <c r="K225" s="25">
        <v>100</v>
      </c>
      <c r="L225" s="23">
        <f t="shared" si="10"/>
        <v>37.777777777777779</v>
      </c>
      <c r="M225" s="25"/>
      <c r="N225" s="25"/>
      <c r="O225" s="25"/>
      <c r="P225" s="25"/>
      <c r="Q225" s="25">
        <v>7.8</v>
      </c>
      <c r="R225" s="33">
        <v>8.1300000000000008</v>
      </c>
      <c r="S225" s="22">
        <v>405.6</v>
      </c>
      <c r="T225" s="22"/>
      <c r="U225" s="23"/>
      <c r="V225" s="23"/>
      <c r="W225" s="23"/>
      <c r="X225" s="23"/>
      <c r="Y225" s="25" t="s">
        <v>286</v>
      </c>
      <c r="Z225" s="25"/>
      <c r="AA225" s="27"/>
      <c r="AB225" s="4">
        <f t="shared" si="11"/>
        <v>49</v>
      </c>
    </row>
    <row r="226" spans="1:28" x14ac:dyDescent="0.25">
      <c r="A226" s="21">
        <v>42879</v>
      </c>
      <c r="B226" s="25">
        <v>1905</v>
      </c>
      <c r="C226" s="35"/>
      <c r="D226" s="25"/>
      <c r="E226" s="25"/>
      <c r="F226" s="21" t="s">
        <v>19</v>
      </c>
      <c r="G226" s="23">
        <v>76.2</v>
      </c>
      <c r="H226" s="23">
        <f t="shared" si="9"/>
        <v>24.555555555555557</v>
      </c>
      <c r="I226" s="23">
        <f>AVERAGE(G224,G226)</f>
        <v>73.099999999999994</v>
      </c>
      <c r="J226" s="23">
        <f>CONVERT(I226,"F","C")</f>
        <v>22.833333333333329</v>
      </c>
      <c r="K226" s="25">
        <v>91.3</v>
      </c>
      <c r="L226" s="23">
        <f t="shared" si="10"/>
        <v>32.944444444444443</v>
      </c>
      <c r="M226" s="23">
        <f>AVERAGE(O226:P226)</f>
        <v>79.400000000000006</v>
      </c>
      <c r="N226" s="23">
        <f>CONVERT(M226,"F","C")</f>
        <v>26.333333333333336</v>
      </c>
      <c r="O226" s="25">
        <v>101</v>
      </c>
      <c r="P226" s="25">
        <v>57.8</v>
      </c>
      <c r="Q226" s="25">
        <v>10.3</v>
      </c>
      <c r="R226" s="33">
        <v>8.09</v>
      </c>
      <c r="S226" s="22">
        <v>404.3</v>
      </c>
      <c r="T226" s="22"/>
      <c r="U226" s="23"/>
      <c r="V226" s="23"/>
      <c r="W226" s="23"/>
      <c r="X226" s="23"/>
      <c r="Y226" s="25" t="s">
        <v>286</v>
      </c>
      <c r="Z226" s="25"/>
      <c r="AA226" s="27"/>
      <c r="AB226" s="4">
        <f t="shared" si="11"/>
        <v>49</v>
      </c>
    </row>
    <row r="227" spans="1:28" x14ac:dyDescent="0.25">
      <c r="A227" s="21">
        <v>42880</v>
      </c>
      <c r="B227" s="25">
        <v>658</v>
      </c>
      <c r="C227" s="35"/>
      <c r="D227" s="25"/>
      <c r="E227" s="25"/>
      <c r="F227" s="21" t="s">
        <v>19</v>
      </c>
      <c r="G227" s="23">
        <v>70.3</v>
      </c>
      <c r="H227" s="23">
        <f t="shared" si="9"/>
        <v>21.277777777777775</v>
      </c>
      <c r="I227" s="23"/>
      <c r="J227" s="23"/>
      <c r="K227" s="25">
        <v>65.8</v>
      </c>
      <c r="L227" s="23">
        <f t="shared" si="10"/>
        <v>18.777777777777775</v>
      </c>
      <c r="M227" s="25"/>
      <c r="N227" s="25"/>
      <c r="O227" s="25"/>
      <c r="P227" s="25"/>
      <c r="Q227" s="25">
        <v>8.6</v>
      </c>
      <c r="R227" s="33">
        <v>8.15</v>
      </c>
      <c r="S227" s="22">
        <v>400.40000000000003</v>
      </c>
      <c r="T227" s="22"/>
      <c r="U227" s="23"/>
      <c r="V227" s="23"/>
      <c r="W227" s="23"/>
      <c r="X227" s="23"/>
      <c r="Y227" s="25" t="s">
        <v>286</v>
      </c>
      <c r="Z227" s="25"/>
      <c r="AA227" s="27"/>
      <c r="AB227" s="4">
        <f t="shared" si="11"/>
        <v>49</v>
      </c>
    </row>
    <row r="228" spans="1:28" x14ac:dyDescent="0.25">
      <c r="A228" s="21">
        <v>42880</v>
      </c>
      <c r="B228" s="25">
        <v>1242</v>
      </c>
      <c r="C228" s="35"/>
      <c r="D228" s="25"/>
      <c r="E228" s="25"/>
      <c r="F228" s="21" t="s">
        <v>19</v>
      </c>
      <c r="G228" s="23">
        <v>77.7</v>
      </c>
      <c r="H228" s="23">
        <f t="shared" si="9"/>
        <v>25.388888888888889</v>
      </c>
      <c r="I228" s="23"/>
      <c r="J228" s="23"/>
      <c r="K228" s="25">
        <v>89.8</v>
      </c>
      <c r="L228" s="23">
        <f t="shared" si="10"/>
        <v>32.111111111111107</v>
      </c>
      <c r="M228" s="25"/>
      <c r="N228" s="25"/>
      <c r="O228" s="25"/>
      <c r="P228" s="25"/>
      <c r="Q228" s="25">
        <v>9.9</v>
      </c>
      <c r="R228" s="33">
        <v>8.0399999999999991</v>
      </c>
      <c r="S228" s="22">
        <v>403</v>
      </c>
      <c r="T228" s="22"/>
      <c r="U228" s="23"/>
      <c r="V228" s="23"/>
      <c r="W228" s="23"/>
      <c r="X228" s="23"/>
      <c r="Y228" s="25" t="s">
        <v>286</v>
      </c>
      <c r="Z228" s="25">
        <v>49.932000000000002</v>
      </c>
      <c r="AA228" s="27"/>
      <c r="AB228" s="4">
        <f t="shared" si="11"/>
        <v>49</v>
      </c>
    </row>
    <row r="229" spans="1:28" x14ac:dyDescent="0.25">
      <c r="A229" s="21">
        <v>42881</v>
      </c>
      <c r="B229" s="25">
        <v>709</v>
      </c>
      <c r="C229" s="35"/>
      <c r="D229" s="25"/>
      <c r="E229" s="25"/>
      <c r="F229" s="21" t="s">
        <v>19</v>
      </c>
      <c r="G229" s="23">
        <v>68.599999999999994</v>
      </c>
      <c r="H229" s="23">
        <f t="shared" si="9"/>
        <v>20.333333333333329</v>
      </c>
      <c r="I229" s="23"/>
      <c r="J229" s="23"/>
      <c r="K229" s="25">
        <v>69.599999999999994</v>
      </c>
      <c r="L229" s="23">
        <f t="shared" si="10"/>
        <v>20.888888888888886</v>
      </c>
      <c r="M229" s="25"/>
      <c r="N229" s="25"/>
      <c r="O229" s="25"/>
      <c r="P229" s="25"/>
      <c r="Q229" s="23">
        <v>9</v>
      </c>
      <c r="R229" s="33">
        <v>8.09</v>
      </c>
      <c r="S229" s="22">
        <v>401.7</v>
      </c>
      <c r="T229" s="22"/>
      <c r="U229" s="23"/>
      <c r="V229" s="23"/>
      <c r="W229" s="23"/>
      <c r="X229" s="23"/>
      <c r="Y229" s="25" t="s">
        <v>70</v>
      </c>
      <c r="Z229" s="25"/>
      <c r="AA229" s="27"/>
      <c r="AB229" s="4">
        <f t="shared" si="11"/>
        <v>49</v>
      </c>
    </row>
    <row r="230" spans="1:28" x14ac:dyDescent="0.25">
      <c r="A230" s="21">
        <v>42881</v>
      </c>
      <c r="B230" s="25">
        <v>1435</v>
      </c>
      <c r="C230" s="35"/>
      <c r="D230" s="25"/>
      <c r="E230" s="25"/>
      <c r="F230" s="21" t="s">
        <v>19</v>
      </c>
      <c r="G230" s="23">
        <v>75.3</v>
      </c>
      <c r="H230" s="23">
        <f t="shared" si="9"/>
        <v>24.055555555555554</v>
      </c>
      <c r="I230" s="23">
        <f>AVERAGE(G229,G230)</f>
        <v>71.949999999999989</v>
      </c>
      <c r="J230" s="23">
        <f>CONVERT(I230,"F","C")</f>
        <v>22.194444444444439</v>
      </c>
      <c r="K230" s="25">
        <v>84.2</v>
      </c>
      <c r="L230" s="23">
        <f t="shared" si="10"/>
        <v>29</v>
      </c>
      <c r="M230" s="23">
        <f>AVERAGE(O230:P230)</f>
        <v>73.099999999999994</v>
      </c>
      <c r="N230" s="23">
        <f>CONVERT(M230,"F","C")</f>
        <v>22.833333333333329</v>
      </c>
      <c r="O230" s="25">
        <v>85.1</v>
      </c>
      <c r="P230" s="25">
        <v>61.1</v>
      </c>
      <c r="Q230" s="23">
        <v>9.6</v>
      </c>
      <c r="R230" s="33">
        <v>8.07</v>
      </c>
      <c r="S230" s="22">
        <v>404.3</v>
      </c>
      <c r="T230" s="22"/>
      <c r="U230" s="23"/>
      <c r="V230" s="23"/>
      <c r="W230" s="23"/>
      <c r="X230" s="23"/>
      <c r="Y230" s="25" t="s">
        <v>287</v>
      </c>
      <c r="Z230" s="25">
        <v>47.195999999999998</v>
      </c>
      <c r="AA230" s="27"/>
      <c r="AB230" s="4">
        <f t="shared" si="11"/>
        <v>49</v>
      </c>
    </row>
    <row r="231" spans="1:28" x14ac:dyDescent="0.25">
      <c r="A231" s="21">
        <v>42882</v>
      </c>
      <c r="B231" s="25">
        <v>709</v>
      </c>
      <c r="C231" s="35"/>
      <c r="D231" s="25"/>
      <c r="E231" s="25"/>
      <c r="F231" s="21" t="s">
        <v>19</v>
      </c>
      <c r="G231" s="23">
        <v>68</v>
      </c>
      <c r="H231" s="23">
        <f t="shared" si="9"/>
        <v>20</v>
      </c>
      <c r="I231" s="23"/>
      <c r="J231" s="23"/>
      <c r="K231" s="25">
        <v>62.6</v>
      </c>
      <c r="L231" s="23">
        <f t="shared" si="10"/>
        <v>17</v>
      </c>
      <c r="M231" s="25"/>
      <c r="N231" s="25"/>
      <c r="O231" s="25"/>
      <c r="P231" s="25"/>
      <c r="Q231" s="23">
        <v>9.5</v>
      </c>
      <c r="R231" s="33">
        <v>8.18</v>
      </c>
      <c r="S231" s="22">
        <v>390</v>
      </c>
      <c r="T231" s="22"/>
      <c r="U231" s="23"/>
      <c r="V231" s="23"/>
      <c r="W231" s="23"/>
      <c r="X231" s="23"/>
      <c r="Y231" s="25" t="s">
        <v>296</v>
      </c>
      <c r="Z231" s="25"/>
      <c r="AA231" s="27"/>
      <c r="AB231" s="4">
        <f t="shared" si="11"/>
        <v>49</v>
      </c>
    </row>
    <row r="232" spans="1:28" x14ac:dyDescent="0.25">
      <c r="A232" s="21">
        <v>42882</v>
      </c>
      <c r="B232" s="25">
        <v>1317</v>
      </c>
      <c r="C232" s="35"/>
      <c r="D232" s="25"/>
      <c r="E232" s="25"/>
      <c r="F232" s="21" t="s">
        <v>19</v>
      </c>
      <c r="G232" s="23">
        <v>74.599999999999994</v>
      </c>
      <c r="H232" s="23">
        <f t="shared" si="9"/>
        <v>23.666666666666664</v>
      </c>
      <c r="I232" s="23"/>
      <c r="J232" s="23"/>
      <c r="K232" s="25">
        <v>87.7</v>
      </c>
      <c r="L232" s="23">
        <f t="shared" si="10"/>
        <v>30.944444444444446</v>
      </c>
      <c r="M232" s="25"/>
      <c r="N232" s="25"/>
      <c r="O232" s="25"/>
      <c r="P232" s="25"/>
      <c r="Q232" s="23">
        <v>10.5</v>
      </c>
      <c r="R232" s="33">
        <v>7.91</v>
      </c>
      <c r="S232" s="22">
        <v>364</v>
      </c>
      <c r="T232" s="22"/>
      <c r="U232" s="23"/>
      <c r="V232" s="23"/>
      <c r="W232" s="23"/>
      <c r="X232" s="23"/>
      <c r="Y232" s="25" t="s">
        <v>297</v>
      </c>
      <c r="Z232" s="25"/>
      <c r="AA232" s="27"/>
      <c r="AB232" s="4">
        <f t="shared" si="11"/>
        <v>49</v>
      </c>
    </row>
    <row r="233" spans="1:28" x14ac:dyDescent="0.25">
      <c r="A233" s="21">
        <v>42883</v>
      </c>
      <c r="B233" s="25">
        <v>735</v>
      </c>
      <c r="C233" s="35"/>
      <c r="D233" s="25"/>
      <c r="E233" s="25"/>
      <c r="F233" s="21" t="s">
        <v>19</v>
      </c>
      <c r="G233" s="23">
        <v>69.7</v>
      </c>
      <c r="H233" s="23">
        <f t="shared" si="9"/>
        <v>20.944444444444446</v>
      </c>
      <c r="I233" s="23"/>
      <c r="J233" s="23"/>
      <c r="K233" s="25">
        <v>67.8</v>
      </c>
      <c r="L233" s="23">
        <f t="shared" si="10"/>
        <v>19.888888888888886</v>
      </c>
      <c r="M233" s="25"/>
      <c r="N233" s="25"/>
      <c r="O233" s="25"/>
      <c r="P233" s="25"/>
      <c r="Q233" s="23">
        <v>9.5</v>
      </c>
      <c r="R233" s="33">
        <v>8.09</v>
      </c>
      <c r="S233" s="22">
        <v>360.1</v>
      </c>
      <c r="T233" s="22"/>
      <c r="U233" s="23"/>
      <c r="V233" s="23"/>
      <c r="W233" s="23"/>
      <c r="X233" s="23"/>
      <c r="Y233" s="25" t="s">
        <v>297</v>
      </c>
      <c r="Z233" s="25"/>
      <c r="AA233" s="27"/>
      <c r="AB233" s="4">
        <f t="shared" si="11"/>
        <v>49</v>
      </c>
    </row>
    <row r="234" spans="1:28" x14ac:dyDescent="0.25">
      <c r="A234" s="21">
        <v>42883</v>
      </c>
      <c r="B234" s="25">
        <v>1242</v>
      </c>
      <c r="C234" s="35"/>
      <c r="D234" s="25"/>
      <c r="E234" s="25"/>
      <c r="F234" s="21" t="s">
        <v>19</v>
      </c>
      <c r="G234" s="23">
        <v>79</v>
      </c>
      <c r="H234" s="23">
        <f t="shared" si="9"/>
        <v>26.111111111111111</v>
      </c>
      <c r="I234" s="23"/>
      <c r="J234" s="23"/>
      <c r="K234" s="25">
        <v>92.6</v>
      </c>
      <c r="L234" s="23">
        <f t="shared" si="10"/>
        <v>33.666666666666664</v>
      </c>
      <c r="M234" s="25"/>
      <c r="N234" s="25"/>
      <c r="O234" s="25"/>
      <c r="P234" s="25"/>
      <c r="Q234" s="23">
        <v>10</v>
      </c>
      <c r="R234" s="33">
        <v>8.16</v>
      </c>
      <c r="S234" s="22">
        <v>362.7</v>
      </c>
      <c r="T234" s="22"/>
      <c r="U234" s="23"/>
      <c r="V234" s="23"/>
      <c r="W234" s="23"/>
      <c r="X234" s="23"/>
      <c r="Y234" s="25" t="s">
        <v>297</v>
      </c>
      <c r="Z234" s="25"/>
      <c r="AA234" s="27"/>
      <c r="AB234" s="4">
        <f t="shared" si="11"/>
        <v>49</v>
      </c>
    </row>
    <row r="235" spans="1:28" x14ac:dyDescent="0.25">
      <c r="A235" s="21">
        <v>42883</v>
      </c>
      <c r="B235" s="25">
        <v>1552</v>
      </c>
      <c r="C235" s="35"/>
      <c r="D235" s="25"/>
      <c r="E235" s="25"/>
      <c r="F235" s="21" t="s">
        <v>19</v>
      </c>
      <c r="G235" s="23">
        <v>80.2</v>
      </c>
      <c r="H235" s="23">
        <f t="shared" si="9"/>
        <v>26.777777777777779</v>
      </c>
      <c r="I235" s="23">
        <f>AVERAGE(G235,G233)</f>
        <v>74.95</v>
      </c>
      <c r="J235" s="23">
        <f>CONVERT(I235,"F","C")</f>
        <v>23.861111111111111</v>
      </c>
      <c r="K235" s="23">
        <v>98</v>
      </c>
      <c r="L235" s="23">
        <f t="shared" si="10"/>
        <v>36.666666666666664</v>
      </c>
      <c r="M235" s="23">
        <f>AVERAGE(O235:P235)</f>
        <v>78.5</v>
      </c>
      <c r="N235" s="23">
        <f>CONVERT(M235,"F","C")</f>
        <v>25.833333333333332</v>
      </c>
      <c r="O235" s="25">
        <v>98.5</v>
      </c>
      <c r="P235" s="25">
        <v>58.5</v>
      </c>
      <c r="Q235" s="23">
        <v>9</v>
      </c>
      <c r="R235" s="33">
        <v>8.15</v>
      </c>
      <c r="S235" s="22">
        <v>357.5</v>
      </c>
      <c r="T235" s="22"/>
      <c r="U235" s="23"/>
      <c r="V235" s="23"/>
      <c r="W235" s="23"/>
      <c r="X235" s="23"/>
      <c r="Y235" s="25" t="s">
        <v>297</v>
      </c>
      <c r="Z235" s="25"/>
      <c r="AA235" s="27"/>
      <c r="AB235" s="4">
        <f t="shared" si="11"/>
        <v>49</v>
      </c>
    </row>
    <row r="236" spans="1:28" x14ac:dyDescent="0.25">
      <c r="A236" s="21">
        <v>42884</v>
      </c>
      <c r="B236" s="25">
        <v>700</v>
      </c>
      <c r="C236" s="35"/>
      <c r="D236" s="25"/>
      <c r="E236" s="25"/>
      <c r="F236" s="21" t="s">
        <v>19</v>
      </c>
      <c r="G236" s="23">
        <v>69.2</v>
      </c>
      <c r="H236" s="23">
        <f t="shared" si="9"/>
        <v>20.666666666666668</v>
      </c>
      <c r="I236" s="23"/>
      <c r="J236" s="23"/>
      <c r="K236" s="23">
        <v>64.2</v>
      </c>
      <c r="L236" s="23">
        <f t="shared" si="10"/>
        <v>17.888888888888889</v>
      </c>
      <c r="M236" s="25"/>
      <c r="N236" s="25"/>
      <c r="O236" s="25"/>
      <c r="P236" s="25"/>
      <c r="Q236" s="23">
        <v>8.9</v>
      </c>
      <c r="R236" s="33">
        <v>8.2200000000000006</v>
      </c>
      <c r="S236" s="22">
        <v>353.6</v>
      </c>
      <c r="T236" s="22"/>
      <c r="U236" s="23"/>
      <c r="V236" s="23"/>
      <c r="W236" s="23"/>
      <c r="X236" s="23"/>
      <c r="Y236" s="25" t="s">
        <v>297</v>
      </c>
      <c r="Z236" s="25"/>
      <c r="AA236" s="27"/>
      <c r="AB236" s="4">
        <f t="shared" si="11"/>
        <v>49</v>
      </c>
    </row>
    <row r="237" spans="1:28" x14ac:dyDescent="0.25">
      <c r="A237" s="21">
        <v>42886</v>
      </c>
      <c r="B237" s="25">
        <v>1537</v>
      </c>
      <c r="C237" s="35"/>
      <c r="D237" s="25"/>
      <c r="E237" s="25"/>
      <c r="F237" s="21" t="s">
        <v>19</v>
      </c>
      <c r="G237" s="23">
        <v>74.7</v>
      </c>
      <c r="H237" s="23">
        <f t="shared" si="9"/>
        <v>23.722222222222225</v>
      </c>
      <c r="I237" s="23"/>
      <c r="J237" s="23"/>
      <c r="K237" s="23">
        <v>85.4</v>
      </c>
      <c r="L237" s="23">
        <f t="shared" si="10"/>
        <v>29.666666666666668</v>
      </c>
      <c r="M237" s="25"/>
      <c r="N237" s="25"/>
      <c r="O237" s="25"/>
      <c r="P237" s="25"/>
      <c r="Q237" s="23">
        <v>8.3000000000000007</v>
      </c>
      <c r="R237" s="33">
        <v>8.23</v>
      </c>
      <c r="S237" s="22">
        <v>367.90000000000003</v>
      </c>
      <c r="T237" s="22"/>
      <c r="U237" s="23"/>
      <c r="V237" s="23"/>
      <c r="W237" s="23"/>
      <c r="X237" s="23"/>
      <c r="Y237" s="25" t="s">
        <v>297</v>
      </c>
      <c r="Z237" s="25"/>
      <c r="AA237" s="27"/>
      <c r="AB237" s="4">
        <f t="shared" si="11"/>
        <v>49</v>
      </c>
    </row>
    <row r="238" spans="1:28" x14ac:dyDescent="0.25">
      <c r="A238" s="21">
        <v>42887</v>
      </c>
      <c r="B238" s="25">
        <v>723</v>
      </c>
      <c r="C238" s="35"/>
      <c r="D238" s="25"/>
      <c r="E238" s="25"/>
      <c r="F238" s="21" t="s">
        <v>19</v>
      </c>
      <c r="G238" s="23">
        <v>70.099999999999994</v>
      </c>
      <c r="H238" s="23">
        <f t="shared" si="9"/>
        <v>21.166666666666664</v>
      </c>
      <c r="I238" s="23"/>
      <c r="J238" s="23"/>
      <c r="K238" s="23">
        <v>67</v>
      </c>
      <c r="L238" s="23">
        <f t="shared" si="10"/>
        <v>19.444444444444443</v>
      </c>
      <c r="M238" s="25"/>
      <c r="N238" s="25"/>
      <c r="O238" s="25"/>
      <c r="P238" s="25"/>
      <c r="Q238" s="23">
        <v>9.6</v>
      </c>
      <c r="R238" s="33">
        <v>8.2200000000000006</v>
      </c>
      <c r="S238" s="22">
        <v>362.7</v>
      </c>
      <c r="T238" s="22"/>
      <c r="U238" s="23"/>
      <c r="V238" s="23"/>
      <c r="W238" s="23"/>
      <c r="X238" s="23"/>
      <c r="Y238" s="25" t="s">
        <v>297</v>
      </c>
      <c r="Z238" s="25"/>
      <c r="AA238" s="27"/>
      <c r="AB238" s="4">
        <f t="shared" si="11"/>
        <v>49</v>
      </c>
    </row>
    <row r="239" spans="1:28" x14ac:dyDescent="0.25">
      <c r="A239" s="21">
        <v>42887</v>
      </c>
      <c r="B239" s="25">
        <v>1205</v>
      </c>
      <c r="C239" s="35"/>
      <c r="D239" s="25"/>
      <c r="E239" s="25"/>
      <c r="F239" s="21" t="s">
        <v>19</v>
      </c>
      <c r="G239" s="23">
        <v>78.099999999999994</v>
      </c>
      <c r="H239" s="23">
        <f t="shared" si="9"/>
        <v>25.611111111111107</v>
      </c>
      <c r="I239" s="23"/>
      <c r="J239" s="23"/>
      <c r="K239" s="23">
        <v>89.4</v>
      </c>
      <c r="L239" s="23">
        <f t="shared" si="10"/>
        <v>31.888888888888893</v>
      </c>
      <c r="M239" s="25"/>
      <c r="N239" s="25"/>
      <c r="O239" s="25"/>
      <c r="P239" s="25"/>
      <c r="Q239" s="23">
        <v>10.3</v>
      </c>
      <c r="R239" s="33">
        <v>8.0500000000000007</v>
      </c>
      <c r="S239" s="22">
        <v>366.6</v>
      </c>
      <c r="T239" s="22"/>
      <c r="U239" s="23"/>
      <c r="V239" s="23"/>
      <c r="W239" s="23"/>
      <c r="X239" s="23"/>
      <c r="Y239" s="25" t="s">
        <v>297</v>
      </c>
      <c r="Z239" s="25">
        <v>40.774000000000001</v>
      </c>
      <c r="AA239" s="27"/>
      <c r="AB239" s="4">
        <f t="shared" si="11"/>
        <v>49</v>
      </c>
    </row>
    <row r="240" spans="1:28" x14ac:dyDescent="0.25">
      <c r="A240" s="21">
        <v>42887</v>
      </c>
      <c r="B240" s="25">
        <v>1650</v>
      </c>
      <c r="C240" s="35"/>
      <c r="D240" s="25"/>
      <c r="E240" s="25"/>
      <c r="F240" s="21" t="s">
        <v>19</v>
      </c>
      <c r="G240" s="23">
        <v>78.400000000000006</v>
      </c>
      <c r="H240" s="23">
        <f t="shared" si="9"/>
        <v>25.777777777777779</v>
      </c>
      <c r="I240" s="23">
        <f>AVERAGE(G238,G240)</f>
        <v>74.25</v>
      </c>
      <c r="J240" s="23">
        <f>CONVERT(I240,"F","C")</f>
        <v>23.472222222222221</v>
      </c>
      <c r="K240" s="23">
        <v>89.2</v>
      </c>
      <c r="L240" s="23">
        <f t="shared" si="10"/>
        <v>31.777777777777779</v>
      </c>
      <c r="M240" s="23">
        <f>AVERAGE(O240:P240)</f>
        <v>76.55</v>
      </c>
      <c r="N240" s="23">
        <f>CONVERT(M240,"F","C")</f>
        <v>24.749999999999996</v>
      </c>
      <c r="O240" s="25">
        <v>94</v>
      </c>
      <c r="P240" s="25">
        <v>59.1</v>
      </c>
      <c r="Q240" s="23">
        <v>9.6999999999999993</v>
      </c>
      <c r="R240" s="33">
        <v>8.14</v>
      </c>
      <c r="S240" s="22">
        <v>364</v>
      </c>
      <c r="T240" s="22"/>
      <c r="U240" s="23"/>
      <c r="V240" s="23"/>
      <c r="W240" s="23"/>
      <c r="X240" s="23"/>
      <c r="Y240" s="25" t="s">
        <v>305</v>
      </c>
      <c r="Z240" s="25"/>
      <c r="AA240" s="27"/>
      <c r="AB240" s="4">
        <f t="shared" si="11"/>
        <v>49</v>
      </c>
    </row>
    <row r="241" spans="1:28" x14ac:dyDescent="0.25">
      <c r="A241" s="21">
        <v>42888</v>
      </c>
      <c r="B241" s="25">
        <v>711</v>
      </c>
      <c r="C241" s="35"/>
      <c r="D241" s="25"/>
      <c r="E241" s="25"/>
      <c r="F241" s="21" t="s">
        <v>19</v>
      </c>
      <c r="G241" s="23">
        <v>71.099999999999994</v>
      </c>
      <c r="H241" s="23">
        <f t="shared" si="9"/>
        <v>21.722222222222218</v>
      </c>
      <c r="I241" s="23"/>
      <c r="J241" s="23"/>
      <c r="K241" s="23">
        <v>66.900000000000006</v>
      </c>
      <c r="L241" s="23">
        <f t="shared" si="10"/>
        <v>19.388888888888893</v>
      </c>
      <c r="M241" s="25"/>
      <c r="N241" s="25"/>
      <c r="O241" s="25"/>
      <c r="P241" s="25"/>
      <c r="Q241" s="23">
        <v>9.5</v>
      </c>
      <c r="R241" s="33">
        <v>8.01</v>
      </c>
      <c r="S241" s="22">
        <v>358.8</v>
      </c>
      <c r="T241" s="22"/>
      <c r="U241" s="23"/>
      <c r="V241" s="23"/>
      <c r="W241" s="23"/>
      <c r="X241" s="23"/>
      <c r="Y241" s="25" t="s">
        <v>306</v>
      </c>
      <c r="Z241" s="25"/>
      <c r="AA241" s="27"/>
      <c r="AB241" s="4">
        <f t="shared" si="11"/>
        <v>49</v>
      </c>
    </row>
    <row r="242" spans="1:28" x14ac:dyDescent="0.25">
      <c r="A242" s="21">
        <v>42888</v>
      </c>
      <c r="B242" s="25">
        <v>1225</v>
      </c>
      <c r="C242" s="35"/>
      <c r="D242" s="25"/>
      <c r="E242" s="25"/>
      <c r="F242" s="21" t="s">
        <v>19</v>
      </c>
      <c r="G242" s="23">
        <v>80.5</v>
      </c>
      <c r="H242" s="23">
        <f t="shared" si="9"/>
        <v>26.944444444444443</v>
      </c>
      <c r="I242" s="23"/>
      <c r="J242" s="23"/>
      <c r="K242" s="23">
        <v>95.6</v>
      </c>
      <c r="L242" s="23">
        <f t="shared" si="10"/>
        <v>35.333333333333329</v>
      </c>
      <c r="M242" s="25"/>
      <c r="N242" s="25"/>
      <c r="O242" s="25"/>
      <c r="P242" s="25"/>
      <c r="Q242" s="23">
        <v>10.4</v>
      </c>
      <c r="R242" s="33">
        <v>8.09</v>
      </c>
      <c r="S242" s="22">
        <v>365.3</v>
      </c>
      <c r="T242" s="22"/>
      <c r="U242" s="23"/>
      <c r="V242" s="23"/>
      <c r="W242" s="23"/>
      <c r="X242" s="23"/>
      <c r="Y242" s="25" t="s">
        <v>307</v>
      </c>
      <c r="Z242" s="25">
        <v>33.176000000000002</v>
      </c>
      <c r="AA242" s="27"/>
      <c r="AB242" s="4">
        <f t="shared" si="11"/>
        <v>49</v>
      </c>
    </row>
    <row r="243" spans="1:28" x14ac:dyDescent="0.25">
      <c r="A243" s="21">
        <v>42888</v>
      </c>
      <c r="B243" s="25">
        <v>1635</v>
      </c>
      <c r="C243" s="35"/>
      <c r="D243" s="25"/>
      <c r="E243" s="25"/>
      <c r="F243" s="21" t="s">
        <v>19</v>
      </c>
      <c r="G243" s="23">
        <v>81</v>
      </c>
      <c r="H243" s="23">
        <f t="shared" si="9"/>
        <v>27.222222222222221</v>
      </c>
      <c r="I243" s="23">
        <f>AVERAGE(G241,G243)</f>
        <v>76.05</v>
      </c>
      <c r="J243" s="23">
        <f>CONVERT(I243,"F","C")</f>
        <v>24.472222222222221</v>
      </c>
      <c r="K243" s="23">
        <v>95.5</v>
      </c>
      <c r="L243" s="23">
        <f t="shared" si="10"/>
        <v>35.277777777777779</v>
      </c>
      <c r="M243" s="23">
        <f>AVERAGE(O243:P243)</f>
        <v>80.25</v>
      </c>
      <c r="N243" s="23">
        <f>CONVERT(M243,"F","C")</f>
        <v>26.805555555555554</v>
      </c>
      <c r="O243" s="25">
        <v>99.6</v>
      </c>
      <c r="P243" s="25">
        <v>60.9</v>
      </c>
      <c r="Q243" s="23">
        <v>10.3</v>
      </c>
      <c r="R243" s="33">
        <v>8.06</v>
      </c>
      <c r="S243" s="22">
        <v>361.40000000000003</v>
      </c>
      <c r="T243" s="22"/>
      <c r="U243" s="23"/>
      <c r="V243" s="23"/>
      <c r="W243" s="23"/>
      <c r="X243" s="23"/>
      <c r="Y243" s="25" t="s">
        <v>70</v>
      </c>
      <c r="Z243" s="25"/>
      <c r="AA243" s="27"/>
      <c r="AB243" s="4">
        <f t="shared" si="11"/>
        <v>49</v>
      </c>
    </row>
    <row r="244" spans="1:28" x14ac:dyDescent="0.25">
      <c r="A244" s="21">
        <v>42889</v>
      </c>
      <c r="B244" s="25">
        <v>648</v>
      </c>
      <c r="C244" s="35"/>
      <c r="D244" s="25"/>
      <c r="E244" s="25"/>
      <c r="F244" s="21" t="s">
        <v>19</v>
      </c>
      <c r="G244" s="23">
        <v>72.2</v>
      </c>
      <c r="H244" s="23">
        <f t="shared" si="9"/>
        <v>22.333333333333336</v>
      </c>
      <c r="I244" s="23"/>
      <c r="J244" s="23"/>
      <c r="K244" s="23">
        <v>69.900000000000006</v>
      </c>
      <c r="L244" s="23">
        <f t="shared" si="10"/>
        <v>21.055555555555557</v>
      </c>
      <c r="M244" s="25"/>
      <c r="N244" s="25"/>
      <c r="O244" s="25"/>
      <c r="P244" s="25"/>
      <c r="Q244" s="23">
        <v>9.5</v>
      </c>
      <c r="R244" s="33">
        <v>8.18</v>
      </c>
      <c r="S244" s="22">
        <v>367.90000000000003</v>
      </c>
      <c r="T244" s="22"/>
      <c r="U244" s="23"/>
      <c r="V244" s="23"/>
      <c r="W244" s="23"/>
      <c r="X244" s="23"/>
      <c r="Y244" s="25" t="s">
        <v>308</v>
      </c>
      <c r="Z244" s="25"/>
      <c r="AA244" s="27"/>
      <c r="AB244" s="4">
        <f t="shared" si="11"/>
        <v>49</v>
      </c>
    </row>
    <row r="245" spans="1:28" x14ac:dyDescent="0.25">
      <c r="A245" s="21">
        <v>42889</v>
      </c>
      <c r="B245" s="25">
        <v>1431</v>
      </c>
      <c r="C245" s="35"/>
      <c r="D245" s="25"/>
      <c r="E245" s="25"/>
      <c r="F245" s="21" t="s">
        <v>19</v>
      </c>
      <c r="G245" s="23">
        <v>83.2</v>
      </c>
      <c r="H245" s="23">
        <f t="shared" si="9"/>
        <v>28.444444444444446</v>
      </c>
      <c r="I245" s="23"/>
      <c r="J245" s="23"/>
      <c r="K245" s="23">
        <v>100.1</v>
      </c>
      <c r="L245" s="23">
        <f t="shared" si="10"/>
        <v>37.833333333333329</v>
      </c>
      <c r="M245" s="25"/>
      <c r="N245" s="25"/>
      <c r="O245" s="25"/>
      <c r="P245" s="25"/>
      <c r="Q245" s="23">
        <v>10.1</v>
      </c>
      <c r="R245" s="33">
        <v>8.0399999999999991</v>
      </c>
      <c r="S245" s="22">
        <v>358.8</v>
      </c>
      <c r="T245" s="22"/>
      <c r="U245" s="23"/>
      <c r="V245" s="23"/>
      <c r="W245" s="23"/>
      <c r="X245" s="23"/>
      <c r="Y245" s="25" t="s">
        <v>309</v>
      </c>
      <c r="Z245" s="25">
        <v>48.99</v>
      </c>
      <c r="AA245" s="27"/>
      <c r="AB245" s="4">
        <f t="shared" si="11"/>
        <v>49</v>
      </c>
    </row>
    <row r="246" spans="1:28" x14ac:dyDescent="0.25">
      <c r="A246" s="21">
        <v>42890</v>
      </c>
      <c r="B246" s="25">
        <v>702</v>
      </c>
      <c r="C246" s="35"/>
      <c r="D246" s="25"/>
      <c r="E246" s="25"/>
      <c r="F246" s="21" t="s">
        <v>19</v>
      </c>
      <c r="G246" s="23">
        <v>74</v>
      </c>
      <c r="H246" s="23">
        <f t="shared" si="9"/>
        <v>23.333333333333332</v>
      </c>
      <c r="I246" s="23"/>
      <c r="J246" s="23"/>
      <c r="K246" s="23">
        <v>74</v>
      </c>
      <c r="L246" s="23">
        <f t="shared" si="10"/>
        <v>23.333333333333332</v>
      </c>
      <c r="M246" s="25"/>
      <c r="N246" s="25"/>
      <c r="O246" s="25"/>
      <c r="P246" s="25"/>
      <c r="Q246" s="23">
        <v>9.3000000000000007</v>
      </c>
      <c r="R246" s="33">
        <v>8.0500000000000007</v>
      </c>
      <c r="S246" s="22">
        <v>362.7</v>
      </c>
      <c r="T246" s="22"/>
      <c r="U246" s="23"/>
      <c r="V246" s="23"/>
      <c r="W246" s="23"/>
      <c r="X246" s="23"/>
      <c r="Y246" s="25" t="s">
        <v>310</v>
      </c>
      <c r="Z246" s="25"/>
      <c r="AA246" s="27"/>
      <c r="AB246" s="4">
        <f t="shared" si="11"/>
        <v>49</v>
      </c>
    </row>
    <row r="247" spans="1:28" x14ac:dyDescent="0.25">
      <c r="A247" s="21">
        <v>42890</v>
      </c>
      <c r="B247" s="25">
        <v>1444</v>
      </c>
      <c r="C247" s="35" t="s">
        <v>244</v>
      </c>
      <c r="D247" s="25">
        <v>1500</v>
      </c>
      <c r="E247" s="25">
        <v>1458</v>
      </c>
      <c r="F247" s="21" t="s">
        <v>19</v>
      </c>
      <c r="G247" s="23">
        <v>81.7</v>
      </c>
      <c r="H247" s="23">
        <f t="shared" si="9"/>
        <v>27.611111111111111</v>
      </c>
      <c r="I247" s="23"/>
      <c r="J247" s="23"/>
      <c r="K247" s="23">
        <v>97.7</v>
      </c>
      <c r="L247" s="23">
        <f t="shared" si="10"/>
        <v>36.5</v>
      </c>
      <c r="M247" s="25"/>
      <c r="N247" s="25"/>
      <c r="O247" s="25"/>
      <c r="P247" s="25"/>
      <c r="Q247" s="23">
        <v>8.1</v>
      </c>
      <c r="R247" s="25">
        <v>8.0500000000000007</v>
      </c>
      <c r="S247" s="22">
        <v>353.6</v>
      </c>
      <c r="T247" s="22"/>
      <c r="U247" s="23">
        <v>1</v>
      </c>
      <c r="V247" s="23"/>
      <c r="W247" s="23"/>
      <c r="X247" s="23"/>
      <c r="Y247" s="25" t="s">
        <v>76</v>
      </c>
      <c r="Z247" s="28"/>
      <c r="AA247" s="27"/>
      <c r="AB247" s="4">
        <f t="shared" si="11"/>
        <v>49</v>
      </c>
    </row>
    <row r="248" spans="1:28" x14ac:dyDescent="0.25">
      <c r="A248" s="21">
        <v>42890</v>
      </c>
      <c r="B248" s="25">
        <v>1723</v>
      </c>
      <c r="C248" s="35"/>
      <c r="D248" s="25"/>
      <c r="E248" s="25"/>
      <c r="F248" s="21" t="s">
        <v>19</v>
      </c>
      <c r="G248" s="23">
        <v>82.4</v>
      </c>
      <c r="H248" s="23">
        <f t="shared" si="9"/>
        <v>28.000000000000004</v>
      </c>
      <c r="I248" s="23">
        <f>AVERAGE(G246,G248)</f>
        <v>78.2</v>
      </c>
      <c r="J248" s="23">
        <f>CONVERT(I248,"F","C")</f>
        <v>25.666666666666668</v>
      </c>
      <c r="K248" s="23">
        <v>101</v>
      </c>
      <c r="L248" s="23">
        <f t="shared" si="10"/>
        <v>38.333333333333336</v>
      </c>
      <c r="M248" s="23">
        <f>AVERAGE(O248:P248)</f>
        <v>84.85</v>
      </c>
      <c r="N248" s="23">
        <f>CONVERT(M248,"F","C")</f>
        <v>29.361111111111107</v>
      </c>
      <c r="O248" s="25">
        <v>104.5</v>
      </c>
      <c r="P248" s="25">
        <v>65.2</v>
      </c>
      <c r="Q248" s="23">
        <v>9.8000000000000007</v>
      </c>
      <c r="R248" s="25">
        <v>8.1199999999999992</v>
      </c>
      <c r="S248" s="22">
        <v>361.40000000000003</v>
      </c>
      <c r="T248" s="22"/>
      <c r="U248" s="23"/>
      <c r="V248" s="23"/>
      <c r="W248" s="23"/>
      <c r="X248" s="23"/>
      <c r="Y248" s="25" t="s">
        <v>311</v>
      </c>
      <c r="Z248" s="25">
        <v>51.82</v>
      </c>
      <c r="AA248" s="27"/>
      <c r="AB248" s="4">
        <f t="shared" si="11"/>
        <v>49</v>
      </c>
    </row>
    <row r="249" spans="1:28" x14ac:dyDescent="0.25">
      <c r="A249" s="21">
        <v>42891</v>
      </c>
      <c r="B249" s="25">
        <v>725</v>
      </c>
      <c r="C249" s="35"/>
      <c r="D249" s="25"/>
      <c r="E249" s="25"/>
      <c r="F249" s="21" t="s">
        <v>19</v>
      </c>
      <c r="G249" s="23">
        <v>73.900000000000006</v>
      </c>
      <c r="H249" s="23">
        <f t="shared" si="9"/>
        <v>23.277777777777782</v>
      </c>
      <c r="I249" s="23"/>
      <c r="J249" s="23"/>
      <c r="K249" s="23">
        <v>74.900000000000006</v>
      </c>
      <c r="L249" s="23">
        <f t="shared" si="10"/>
        <v>23.833333333333336</v>
      </c>
      <c r="M249" s="25"/>
      <c r="N249" s="25"/>
      <c r="O249" s="25"/>
      <c r="P249" s="25"/>
      <c r="Q249" s="23">
        <v>9.4</v>
      </c>
      <c r="R249" s="25">
        <v>8.0299999999999994</v>
      </c>
      <c r="S249" s="22">
        <v>357.5</v>
      </c>
      <c r="T249" s="22"/>
      <c r="U249" s="23"/>
      <c r="V249" s="23"/>
      <c r="W249" s="23"/>
      <c r="X249" s="23"/>
      <c r="Y249" s="25" t="s">
        <v>313</v>
      </c>
      <c r="Z249" s="25"/>
      <c r="AA249" s="27"/>
      <c r="AB249" s="4">
        <f t="shared" si="11"/>
        <v>49</v>
      </c>
    </row>
    <row r="250" spans="1:28" x14ac:dyDescent="0.25">
      <c r="A250" s="21">
        <v>42891</v>
      </c>
      <c r="B250" s="25">
        <v>1253</v>
      </c>
      <c r="C250" s="35"/>
      <c r="D250" s="25"/>
      <c r="E250" s="25"/>
      <c r="F250" s="21" t="s">
        <v>19</v>
      </c>
      <c r="G250" s="23">
        <v>80.8</v>
      </c>
      <c r="H250" s="23">
        <f t="shared" si="9"/>
        <v>27.111111111111107</v>
      </c>
      <c r="I250" s="23"/>
      <c r="J250" s="23"/>
      <c r="K250" s="23">
        <v>98.9</v>
      </c>
      <c r="L250" s="23">
        <f t="shared" si="10"/>
        <v>37.166666666666671</v>
      </c>
      <c r="M250" s="25"/>
      <c r="N250" s="25"/>
      <c r="O250" s="25"/>
      <c r="P250" s="25"/>
      <c r="Q250" s="23">
        <v>10</v>
      </c>
      <c r="R250" s="25">
        <v>8.07</v>
      </c>
      <c r="S250" s="22">
        <v>358.8</v>
      </c>
      <c r="T250" s="22"/>
      <c r="U250" s="23"/>
      <c r="V250" s="23"/>
      <c r="W250" s="23"/>
      <c r="X250" s="23"/>
      <c r="Y250" s="25" t="s">
        <v>314</v>
      </c>
      <c r="Z250" s="25"/>
      <c r="AA250" s="27"/>
      <c r="AB250" s="4">
        <f t="shared" si="11"/>
        <v>49</v>
      </c>
    </row>
    <row r="251" spans="1:28" x14ac:dyDescent="0.25">
      <c r="A251" s="21">
        <v>42891</v>
      </c>
      <c r="B251" s="25">
        <v>1720</v>
      </c>
      <c r="C251" s="35"/>
      <c r="D251" s="25"/>
      <c r="E251" s="25"/>
      <c r="F251" s="21" t="s">
        <v>19</v>
      </c>
      <c r="G251" s="23">
        <v>82.1</v>
      </c>
      <c r="H251" s="23">
        <f t="shared" si="9"/>
        <v>27.833333333333329</v>
      </c>
      <c r="I251" s="23">
        <f>AVERAGE(G249,G251)</f>
        <v>78</v>
      </c>
      <c r="J251" s="23">
        <f>CONVERT(I251,"F","C")</f>
        <v>25.555555555555554</v>
      </c>
      <c r="K251" s="23">
        <v>103.5</v>
      </c>
      <c r="L251" s="23">
        <f t="shared" si="10"/>
        <v>39.722222222222221</v>
      </c>
      <c r="M251" s="23">
        <f>AVERAGE(O251:P251)</f>
        <v>85.95</v>
      </c>
      <c r="N251" s="23">
        <f>CONVERT(M251,"F","C")</f>
        <v>29.972222222222221</v>
      </c>
      <c r="O251" s="25">
        <v>105.2</v>
      </c>
      <c r="P251" s="25">
        <v>66.7</v>
      </c>
      <c r="Q251" s="23">
        <v>11</v>
      </c>
      <c r="R251" s="25">
        <v>8.06</v>
      </c>
      <c r="S251" s="22">
        <v>356.2</v>
      </c>
      <c r="T251" s="22"/>
      <c r="U251" s="23"/>
      <c r="V251" s="23"/>
      <c r="W251" s="23"/>
      <c r="X251" s="23"/>
      <c r="Y251" s="25" t="s">
        <v>314</v>
      </c>
      <c r="Z251" s="25">
        <v>52.18</v>
      </c>
      <c r="AA251" s="27"/>
      <c r="AB251" s="4">
        <f t="shared" si="11"/>
        <v>49</v>
      </c>
    </row>
    <row r="252" spans="1:28" x14ac:dyDescent="0.25">
      <c r="A252" s="21">
        <v>42892</v>
      </c>
      <c r="B252" s="25">
        <v>656</v>
      </c>
      <c r="C252" s="35"/>
      <c r="D252" s="25"/>
      <c r="E252" s="25"/>
      <c r="F252" s="21" t="s">
        <v>19</v>
      </c>
      <c r="G252" s="23">
        <v>73.400000000000006</v>
      </c>
      <c r="H252" s="23">
        <f t="shared" si="9"/>
        <v>23.000000000000004</v>
      </c>
      <c r="I252" s="23"/>
      <c r="J252" s="23"/>
      <c r="K252" s="23">
        <v>73</v>
      </c>
      <c r="L252" s="23">
        <f t="shared" si="10"/>
        <v>22.777777777777779</v>
      </c>
      <c r="M252" s="25"/>
      <c r="N252" s="25"/>
      <c r="O252" s="25"/>
      <c r="P252" s="25"/>
      <c r="Q252" s="23">
        <v>8.9</v>
      </c>
      <c r="R252" s="33">
        <v>8.1</v>
      </c>
      <c r="S252" s="22">
        <v>358.8</v>
      </c>
      <c r="T252" s="22"/>
      <c r="U252" s="23"/>
      <c r="V252" s="23"/>
      <c r="W252" s="23"/>
      <c r="X252" s="23"/>
      <c r="Y252" s="25" t="s">
        <v>115</v>
      </c>
      <c r="Z252" s="25"/>
      <c r="AA252" s="27"/>
      <c r="AB252" s="4">
        <f t="shared" si="11"/>
        <v>49</v>
      </c>
    </row>
    <row r="253" spans="1:28" x14ac:dyDescent="0.25">
      <c r="A253" s="21">
        <v>42892</v>
      </c>
      <c r="B253" s="25">
        <v>1110</v>
      </c>
      <c r="C253" s="35"/>
      <c r="D253" s="25"/>
      <c r="E253" s="25"/>
      <c r="F253" s="21" t="s">
        <v>19</v>
      </c>
      <c r="G253" s="23">
        <v>81.599999999999994</v>
      </c>
      <c r="H253" s="23">
        <f t="shared" si="9"/>
        <v>27.55555555555555</v>
      </c>
      <c r="I253" s="23"/>
      <c r="J253" s="23"/>
      <c r="K253" s="23">
        <v>97.1</v>
      </c>
      <c r="L253" s="23">
        <f t="shared" si="10"/>
        <v>36.166666666666664</v>
      </c>
      <c r="M253" s="25"/>
      <c r="N253" s="25"/>
      <c r="O253" s="25"/>
      <c r="P253" s="25"/>
      <c r="Q253" s="23">
        <v>10.4</v>
      </c>
      <c r="R253" s="33">
        <v>8</v>
      </c>
      <c r="S253" s="22">
        <v>358.8</v>
      </c>
      <c r="T253" s="22"/>
      <c r="U253" s="23"/>
      <c r="V253" s="23"/>
      <c r="W253" s="23"/>
      <c r="X253" s="23"/>
      <c r="Y253" s="25" t="s">
        <v>115</v>
      </c>
      <c r="Z253" s="25"/>
      <c r="AA253" s="27"/>
      <c r="AB253" s="4">
        <f t="shared" si="11"/>
        <v>49</v>
      </c>
    </row>
    <row r="254" spans="1:28" x14ac:dyDescent="0.25">
      <c r="A254" s="21">
        <v>42892</v>
      </c>
      <c r="B254" s="25">
        <v>1642</v>
      </c>
      <c r="C254" s="35"/>
      <c r="D254" s="25"/>
      <c r="E254" s="25"/>
      <c r="F254" s="21" t="s">
        <v>19</v>
      </c>
      <c r="G254" s="23">
        <v>82.9</v>
      </c>
      <c r="H254" s="23">
        <f t="shared" si="9"/>
        <v>28.277777777777779</v>
      </c>
      <c r="I254" s="23">
        <f>AVERAGE(G252,G254)</f>
        <v>78.150000000000006</v>
      </c>
      <c r="J254" s="23">
        <f>CONVERT(I254,"F","C")</f>
        <v>25.638888888888893</v>
      </c>
      <c r="K254" s="23">
        <v>96.4</v>
      </c>
      <c r="L254" s="23">
        <f t="shared" si="10"/>
        <v>35.777777777777779</v>
      </c>
      <c r="M254" s="23">
        <f>AVERAGE(O254:P254)</f>
        <v>83.9</v>
      </c>
      <c r="N254" s="23">
        <f>CONVERT(M254,"F","C")</f>
        <v>28.833333333333336</v>
      </c>
      <c r="O254" s="25">
        <v>101.8</v>
      </c>
      <c r="P254" s="25">
        <v>66</v>
      </c>
      <c r="Q254" s="23">
        <v>8.8000000000000007</v>
      </c>
      <c r="R254" s="33">
        <v>8.1</v>
      </c>
      <c r="S254" s="22">
        <v>306.8</v>
      </c>
      <c r="T254" s="22"/>
      <c r="U254" s="23"/>
      <c r="V254" s="23"/>
      <c r="W254" s="23"/>
      <c r="X254" s="23"/>
      <c r="Y254" s="25" t="s">
        <v>316</v>
      </c>
      <c r="Z254" s="25">
        <v>51.85</v>
      </c>
      <c r="AA254" s="27"/>
      <c r="AB254" s="4">
        <f t="shared" si="11"/>
        <v>49</v>
      </c>
    </row>
    <row r="255" spans="1:28" x14ac:dyDescent="0.25">
      <c r="A255" s="21">
        <v>42893</v>
      </c>
      <c r="B255" s="25">
        <v>646</v>
      </c>
      <c r="C255" s="35"/>
      <c r="D255" s="25"/>
      <c r="E255" s="25"/>
      <c r="F255" s="21" t="s">
        <v>19</v>
      </c>
      <c r="G255" s="23">
        <v>73</v>
      </c>
      <c r="H255" s="23">
        <f t="shared" si="9"/>
        <v>22.777777777777779</v>
      </c>
      <c r="I255" s="23"/>
      <c r="J255" s="23"/>
      <c r="K255" s="23">
        <v>70</v>
      </c>
      <c r="L255" s="23">
        <f t="shared" si="10"/>
        <v>21.111111111111111</v>
      </c>
      <c r="M255" s="25"/>
      <c r="N255" s="25"/>
      <c r="O255" s="25"/>
      <c r="P255" s="25"/>
      <c r="Q255" s="23">
        <v>8.9</v>
      </c>
      <c r="R255" s="33">
        <v>8.16</v>
      </c>
      <c r="S255" s="22">
        <v>360.1</v>
      </c>
      <c r="T255" s="22"/>
      <c r="U255" s="23"/>
      <c r="V255" s="23"/>
      <c r="W255" s="23"/>
      <c r="X255" s="23"/>
      <c r="Y255" s="25" t="s">
        <v>317</v>
      </c>
      <c r="Z255" s="25"/>
      <c r="AA255" s="37"/>
      <c r="AB255" s="4">
        <f t="shared" si="11"/>
        <v>49</v>
      </c>
    </row>
    <row r="256" spans="1:28" x14ac:dyDescent="0.25">
      <c r="A256" s="21">
        <v>42893</v>
      </c>
      <c r="B256" s="25">
        <v>1445</v>
      </c>
      <c r="C256" s="35"/>
      <c r="D256" s="25"/>
      <c r="E256" s="25"/>
      <c r="F256" s="21" t="s">
        <v>19</v>
      </c>
      <c r="G256" s="23">
        <v>82.4</v>
      </c>
      <c r="H256" s="23">
        <f t="shared" si="9"/>
        <v>28.000000000000004</v>
      </c>
      <c r="I256" s="23"/>
      <c r="J256" s="23"/>
      <c r="K256" s="23">
        <v>98.6</v>
      </c>
      <c r="L256" s="23">
        <f t="shared" si="10"/>
        <v>36.999999999999993</v>
      </c>
      <c r="M256" s="25"/>
      <c r="N256" s="25"/>
      <c r="O256" s="25"/>
      <c r="P256" s="25"/>
      <c r="Q256" s="23">
        <v>9.4</v>
      </c>
      <c r="R256" s="33">
        <v>8</v>
      </c>
      <c r="S256" s="22">
        <v>356.2</v>
      </c>
      <c r="T256" s="22"/>
      <c r="U256" s="23"/>
      <c r="V256" s="23"/>
      <c r="W256" s="23"/>
      <c r="X256" s="23"/>
      <c r="Y256" s="25" t="s">
        <v>317</v>
      </c>
      <c r="Z256" s="25"/>
      <c r="AA256" s="27"/>
      <c r="AB256" s="4">
        <f t="shared" si="11"/>
        <v>49</v>
      </c>
    </row>
    <row r="257" spans="1:28" x14ac:dyDescent="0.25">
      <c r="A257" s="21">
        <v>42893</v>
      </c>
      <c r="B257" s="25">
        <v>1641</v>
      </c>
      <c r="C257" s="35"/>
      <c r="D257" s="25"/>
      <c r="E257" s="25"/>
      <c r="F257" s="21" t="s">
        <v>19</v>
      </c>
      <c r="G257" s="23">
        <v>81.5</v>
      </c>
      <c r="H257" s="23">
        <f t="shared" si="9"/>
        <v>27.5</v>
      </c>
      <c r="I257" s="23">
        <f>AVERAGE(G255,G256)</f>
        <v>77.7</v>
      </c>
      <c r="J257" s="23">
        <f>CONVERT(I257,"F","C")</f>
        <v>25.388888888888889</v>
      </c>
      <c r="K257" s="23">
        <v>94.8</v>
      </c>
      <c r="L257" s="23">
        <f t="shared" si="10"/>
        <v>34.888888888888886</v>
      </c>
      <c r="M257" s="23">
        <f>AVERAGE(O257:P257)</f>
        <v>82.65</v>
      </c>
      <c r="N257" s="23">
        <f>CONVERT(M257,"F","C")</f>
        <v>28.138888888888893</v>
      </c>
      <c r="O257" s="25">
        <v>100.1</v>
      </c>
      <c r="P257" s="25">
        <v>65.2</v>
      </c>
      <c r="Q257" s="23">
        <v>10</v>
      </c>
      <c r="R257" s="25">
        <v>7.97</v>
      </c>
      <c r="S257" s="22">
        <v>356.2</v>
      </c>
      <c r="T257" s="22"/>
      <c r="U257" s="23"/>
      <c r="V257" s="23"/>
      <c r="W257" s="23"/>
      <c r="X257" s="23"/>
      <c r="Y257" s="25" t="s">
        <v>323</v>
      </c>
      <c r="Z257" s="25"/>
      <c r="AA257" s="37"/>
      <c r="AB257" s="4">
        <f t="shared" si="11"/>
        <v>49</v>
      </c>
    </row>
    <row r="258" spans="1:28" x14ac:dyDescent="0.25">
      <c r="A258" s="21">
        <v>42894</v>
      </c>
      <c r="B258" s="25">
        <v>655</v>
      </c>
      <c r="C258" s="35"/>
      <c r="D258" s="25"/>
      <c r="E258" s="25"/>
      <c r="F258" s="21" t="s">
        <v>19</v>
      </c>
      <c r="G258" s="23">
        <v>72.2</v>
      </c>
      <c r="H258" s="23">
        <f t="shared" si="9"/>
        <v>22.333333333333336</v>
      </c>
      <c r="I258" s="23"/>
      <c r="J258" s="23"/>
      <c r="K258" s="23">
        <v>66</v>
      </c>
      <c r="L258" s="23">
        <f t="shared" si="10"/>
        <v>18.888888888888889</v>
      </c>
      <c r="M258" s="25"/>
      <c r="N258" s="25"/>
      <c r="O258" s="25"/>
      <c r="P258" s="25"/>
      <c r="Q258" s="23">
        <v>10.1</v>
      </c>
      <c r="R258" s="25">
        <v>8.0299999999999994</v>
      </c>
      <c r="S258" s="22">
        <v>357.5</v>
      </c>
      <c r="T258" s="22"/>
      <c r="U258" s="23"/>
      <c r="V258" s="23"/>
      <c r="W258" s="23"/>
      <c r="X258" s="23"/>
      <c r="Y258" s="25" t="s">
        <v>323</v>
      </c>
      <c r="Z258" s="25"/>
      <c r="AA258" s="27"/>
      <c r="AB258" s="4">
        <f t="shared" si="11"/>
        <v>49</v>
      </c>
    </row>
    <row r="259" spans="1:28" x14ac:dyDescent="0.25">
      <c r="A259" s="21">
        <v>42894</v>
      </c>
      <c r="B259" s="25">
        <v>1345</v>
      </c>
      <c r="C259" s="35"/>
      <c r="D259" s="25"/>
      <c r="E259" s="25"/>
      <c r="F259" s="21" t="s">
        <v>19</v>
      </c>
      <c r="G259" s="23">
        <v>80.400000000000006</v>
      </c>
      <c r="H259" s="23">
        <f t="shared" si="9"/>
        <v>26.888888888888893</v>
      </c>
      <c r="I259" s="23"/>
      <c r="J259" s="23"/>
      <c r="K259" s="23">
        <v>96.5</v>
      </c>
      <c r="L259" s="23">
        <f t="shared" si="10"/>
        <v>35.833333333333336</v>
      </c>
      <c r="M259" s="25"/>
      <c r="N259" s="25"/>
      <c r="O259" s="25"/>
      <c r="P259" s="25"/>
      <c r="Q259" s="23">
        <v>10.4</v>
      </c>
      <c r="R259" s="25">
        <v>7.93</v>
      </c>
      <c r="S259" s="22">
        <v>356.2</v>
      </c>
      <c r="T259" s="22"/>
      <c r="U259" s="23"/>
      <c r="V259" s="23"/>
      <c r="W259" s="23"/>
      <c r="X259" s="23"/>
      <c r="Y259" s="25" t="s">
        <v>323</v>
      </c>
      <c r="Z259" s="25"/>
      <c r="AA259" s="27"/>
      <c r="AB259" s="4">
        <f t="shared" si="11"/>
        <v>49</v>
      </c>
    </row>
    <row r="260" spans="1:28" x14ac:dyDescent="0.25">
      <c r="A260" s="21">
        <v>42894</v>
      </c>
      <c r="B260" s="25">
        <v>1710</v>
      </c>
      <c r="C260" s="35"/>
      <c r="D260" s="25"/>
      <c r="E260" s="25"/>
      <c r="F260" s="21" t="s">
        <v>19</v>
      </c>
      <c r="G260" s="23">
        <v>80.2</v>
      </c>
      <c r="H260" s="23">
        <f t="shared" si="9"/>
        <v>26.777777777777779</v>
      </c>
      <c r="I260" s="23">
        <f>AVERAGE(G258,G259)</f>
        <v>76.300000000000011</v>
      </c>
      <c r="J260" s="23">
        <f>CONVERT(I260,"F","C")</f>
        <v>24.611111111111118</v>
      </c>
      <c r="K260" s="23">
        <v>98.9</v>
      </c>
      <c r="L260" s="23">
        <f t="shared" si="10"/>
        <v>37.166666666666671</v>
      </c>
      <c r="M260" s="23">
        <f>AVERAGE(O260:P260)</f>
        <v>79.199999999999989</v>
      </c>
      <c r="N260" s="23">
        <f>CONVERT(M260,"F","C")</f>
        <v>26.222222222222214</v>
      </c>
      <c r="O260" s="25">
        <v>100.6</v>
      </c>
      <c r="P260" s="25">
        <v>57.8</v>
      </c>
      <c r="Q260" s="23">
        <v>10.3</v>
      </c>
      <c r="R260" s="25">
        <v>8.07</v>
      </c>
      <c r="S260" s="22">
        <v>361.40000000000003</v>
      </c>
      <c r="T260" s="22"/>
      <c r="U260" s="23"/>
      <c r="V260" s="23"/>
      <c r="W260" s="23"/>
      <c r="X260" s="23"/>
      <c r="Y260" s="25" t="s">
        <v>323</v>
      </c>
      <c r="Z260" s="25"/>
      <c r="AA260" s="27"/>
      <c r="AB260" s="4">
        <f t="shared" si="11"/>
        <v>49</v>
      </c>
    </row>
    <row r="261" spans="1:28" x14ac:dyDescent="0.25">
      <c r="A261" s="21">
        <v>42895</v>
      </c>
      <c r="B261" s="25">
        <v>801</v>
      </c>
      <c r="C261" s="35"/>
      <c r="D261" s="25"/>
      <c r="E261" s="25"/>
      <c r="F261" s="21" t="s">
        <v>19</v>
      </c>
      <c r="G261" s="23">
        <v>73</v>
      </c>
      <c r="H261" s="23">
        <f t="shared" si="9"/>
        <v>22.777777777777779</v>
      </c>
      <c r="I261" s="23"/>
      <c r="J261" s="23"/>
      <c r="K261" s="23">
        <v>79.2</v>
      </c>
      <c r="L261" s="23">
        <f t="shared" si="10"/>
        <v>26.222222222222221</v>
      </c>
      <c r="M261" s="25"/>
      <c r="N261" s="25"/>
      <c r="O261" s="25"/>
      <c r="P261" s="25"/>
      <c r="Q261" s="23">
        <v>10.3</v>
      </c>
      <c r="R261" s="25">
        <v>7.89</v>
      </c>
      <c r="S261" s="22">
        <v>358.8</v>
      </c>
      <c r="T261" s="22"/>
      <c r="U261" s="23"/>
      <c r="V261" s="23"/>
      <c r="W261" s="23"/>
      <c r="X261" s="23"/>
      <c r="Y261" s="25" t="s">
        <v>323</v>
      </c>
      <c r="Z261" s="25"/>
      <c r="AA261" s="27"/>
      <c r="AB261" s="4">
        <f t="shared" si="11"/>
        <v>49</v>
      </c>
    </row>
    <row r="262" spans="1:28" x14ac:dyDescent="0.25">
      <c r="A262" s="21">
        <v>42895</v>
      </c>
      <c r="B262" s="25">
        <v>1417</v>
      </c>
      <c r="C262" s="35"/>
      <c r="D262" s="25"/>
      <c r="E262" s="25"/>
      <c r="F262" s="21" t="s">
        <v>19</v>
      </c>
      <c r="G262" s="23">
        <v>82.6</v>
      </c>
      <c r="H262" s="23">
        <f t="shared" si="9"/>
        <v>28.111111111111107</v>
      </c>
      <c r="I262" s="23"/>
      <c r="J262" s="23"/>
      <c r="K262" s="23">
        <v>100.1</v>
      </c>
      <c r="L262" s="23">
        <f t="shared" si="10"/>
        <v>37.833333333333329</v>
      </c>
      <c r="M262" s="25"/>
      <c r="N262" s="25"/>
      <c r="O262" s="25"/>
      <c r="P262" s="25"/>
      <c r="Q262" s="23">
        <v>9.1</v>
      </c>
      <c r="R262" s="25">
        <v>7.97</v>
      </c>
      <c r="S262" s="22">
        <v>357.5</v>
      </c>
      <c r="T262" s="22"/>
      <c r="U262" s="23"/>
      <c r="V262" s="23"/>
      <c r="W262" s="23"/>
      <c r="X262" s="23"/>
      <c r="Y262" s="25" t="s">
        <v>323</v>
      </c>
      <c r="Z262" s="25"/>
      <c r="AA262" s="37"/>
      <c r="AB262" s="4">
        <f t="shared" si="11"/>
        <v>49</v>
      </c>
    </row>
    <row r="263" spans="1:28" x14ac:dyDescent="0.25">
      <c r="A263" s="21">
        <v>42895</v>
      </c>
      <c r="B263" s="25">
        <v>1720</v>
      </c>
      <c r="C263" s="35"/>
      <c r="D263" s="25"/>
      <c r="E263" s="25"/>
      <c r="F263" s="21" t="s">
        <v>19</v>
      </c>
      <c r="G263" s="23">
        <v>79.400000000000006</v>
      </c>
      <c r="H263" s="23">
        <f t="shared" si="9"/>
        <v>26.333333333333336</v>
      </c>
      <c r="I263" s="23">
        <f>AVERAGE(G261,G262)</f>
        <v>77.8</v>
      </c>
      <c r="J263" s="23">
        <f>CONVERT(I263,"F","C")</f>
        <v>25.444444444444443</v>
      </c>
      <c r="K263" s="23">
        <v>92</v>
      </c>
      <c r="L263" s="23">
        <f t="shared" si="10"/>
        <v>33.333333333333336</v>
      </c>
      <c r="M263" s="23">
        <f>AVERAGE(O263:P263)</f>
        <v>81.25</v>
      </c>
      <c r="N263" s="23">
        <f>CONVERT(M263,"F","C")</f>
        <v>27.361111111111111</v>
      </c>
      <c r="O263" s="25">
        <v>100.5</v>
      </c>
      <c r="P263" s="25">
        <v>62</v>
      </c>
      <c r="Q263" s="23">
        <v>9.6999999999999993</v>
      </c>
      <c r="R263" s="25">
        <v>7.99</v>
      </c>
      <c r="S263" s="22">
        <v>356.2</v>
      </c>
      <c r="T263" s="22"/>
      <c r="U263" s="23"/>
      <c r="V263" s="23"/>
      <c r="W263" s="23"/>
      <c r="X263" s="23"/>
      <c r="Y263" s="25" t="s">
        <v>323</v>
      </c>
      <c r="Z263" s="25"/>
      <c r="AA263" s="27"/>
      <c r="AB263" s="4">
        <f t="shared" si="11"/>
        <v>49</v>
      </c>
    </row>
    <row r="264" spans="1:28" x14ac:dyDescent="0.25">
      <c r="A264" s="21">
        <v>42896</v>
      </c>
      <c r="B264" s="25">
        <v>713</v>
      </c>
      <c r="C264" s="35"/>
      <c r="D264" s="25"/>
      <c r="E264" s="25"/>
      <c r="F264" s="21" t="s">
        <v>19</v>
      </c>
      <c r="G264" s="23">
        <v>71.5</v>
      </c>
      <c r="H264" s="23">
        <f t="shared" si="9"/>
        <v>21.944444444444443</v>
      </c>
      <c r="I264" s="23"/>
      <c r="J264" s="23"/>
      <c r="K264" s="23">
        <v>66.400000000000006</v>
      </c>
      <c r="L264" s="23">
        <f t="shared" si="10"/>
        <v>19.111111111111114</v>
      </c>
      <c r="M264" s="25"/>
      <c r="N264" s="25"/>
      <c r="O264" s="25"/>
      <c r="P264" s="25"/>
      <c r="Q264" s="23">
        <v>9.5</v>
      </c>
      <c r="R264" s="25">
        <v>8.01</v>
      </c>
      <c r="S264" s="22">
        <v>358.8</v>
      </c>
      <c r="T264" s="22"/>
      <c r="U264" s="23"/>
      <c r="V264" s="23"/>
      <c r="W264" s="23"/>
      <c r="X264" s="23"/>
      <c r="Y264" s="25" t="s">
        <v>323</v>
      </c>
      <c r="Z264" s="25"/>
      <c r="AA264" s="27"/>
      <c r="AB264" s="4">
        <f t="shared" si="11"/>
        <v>49</v>
      </c>
    </row>
    <row r="265" spans="1:28" x14ac:dyDescent="0.25">
      <c r="A265" s="21">
        <v>42896</v>
      </c>
      <c r="B265" s="25">
        <v>1635</v>
      </c>
      <c r="C265" s="35" t="s">
        <v>267</v>
      </c>
      <c r="D265" s="25">
        <v>1650</v>
      </c>
      <c r="E265" s="25">
        <v>1700</v>
      </c>
      <c r="F265" s="21" t="s">
        <v>19</v>
      </c>
      <c r="G265" s="23">
        <v>78.3</v>
      </c>
      <c r="H265" s="23">
        <f t="shared" si="9"/>
        <v>25.722222222222221</v>
      </c>
      <c r="I265" s="23" t="e">
        <f>AVERAGE(G264,#REF!)</f>
        <v>#REF!</v>
      </c>
      <c r="J265" s="23" t="e">
        <f>CONVERT(I265,"F","C")</f>
        <v>#REF!</v>
      </c>
      <c r="K265" s="23">
        <v>87.5</v>
      </c>
      <c r="L265" s="23">
        <f t="shared" si="10"/>
        <v>30.833333333333332</v>
      </c>
      <c r="M265" s="23">
        <f>AVERAGE(O265:P265)</f>
        <v>74.599999999999994</v>
      </c>
      <c r="N265" s="23">
        <f>CONVERT(M265,"F","C")</f>
        <v>23.666666666666664</v>
      </c>
      <c r="O265" s="25">
        <v>91.4</v>
      </c>
      <c r="P265" s="25">
        <v>57.8</v>
      </c>
      <c r="Q265" s="23">
        <v>8.4</v>
      </c>
      <c r="R265" s="33">
        <v>8.08</v>
      </c>
      <c r="S265" s="22">
        <v>356.2</v>
      </c>
      <c r="T265" s="22"/>
      <c r="U265" s="23">
        <v>7.3</v>
      </c>
      <c r="V265" s="23"/>
      <c r="W265" s="23"/>
      <c r="X265" s="23"/>
      <c r="Y265" s="25" t="s">
        <v>43</v>
      </c>
      <c r="Z265" s="28"/>
      <c r="AA265" s="27"/>
      <c r="AB265" s="4">
        <f t="shared" si="11"/>
        <v>49</v>
      </c>
    </row>
    <row r="266" spans="1:28" x14ac:dyDescent="0.25">
      <c r="A266" s="21">
        <v>42897</v>
      </c>
      <c r="B266" s="25">
        <v>736</v>
      </c>
      <c r="C266" s="35"/>
      <c r="D266" s="25"/>
      <c r="E266" s="25"/>
      <c r="F266" s="21" t="s">
        <v>19</v>
      </c>
      <c r="G266" s="23">
        <v>71.900000000000006</v>
      </c>
      <c r="H266" s="23">
        <f t="shared" si="9"/>
        <v>22.166666666666668</v>
      </c>
      <c r="I266" s="23"/>
      <c r="J266" s="23"/>
      <c r="K266" s="23">
        <v>75.2</v>
      </c>
      <c r="L266" s="23">
        <f t="shared" si="10"/>
        <v>24</v>
      </c>
      <c r="M266" s="25"/>
      <c r="N266" s="25"/>
      <c r="O266" s="25"/>
      <c r="P266" s="25"/>
      <c r="Q266" s="23">
        <v>8.4</v>
      </c>
      <c r="R266" s="33">
        <v>7.97</v>
      </c>
      <c r="S266" s="22">
        <v>358.8</v>
      </c>
      <c r="T266" s="22"/>
      <c r="U266" s="23"/>
      <c r="V266" s="23"/>
      <c r="W266" s="23"/>
      <c r="X266" s="23"/>
      <c r="Y266" s="25" t="s">
        <v>323</v>
      </c>
      <c r="Z266" s="25"/>
      <c r="AA266" s="37"/>
      <c r="AB266" s="4">
        <f t="shared" si="11"/>
        <v>49</v>
      </c>
    </row>
    <row r="267" spans="1:28" x14ac:dyDescent="0.25">
      <c r="A267" s="21">
        <v>42897</v>
      </c>
      <c r="B267" s="25">
        <v>1320</v>
      </c>
      <c r="C267" s="35"/>
      <c r="D267" s="25"/>
      <c r="E267" s="25"/>
      <c r="F267" s="21" t="s">
        <v>19</v>
      </c>
      <c r="G267" s="23">
        <v>76.8</v>
      </c>
      <c r="H267" s="23">
        <f t="shared" si="9"/>
        <v>24.888888888888886</v>
      </c>
      <c r="I267" s="23"/>
      <c r="J267" s="23"/>
      <c r="K267" s="23">
        <v>86.7</v>
      </c>
      <c r="L267" s="23">
        <f t="shared" si="10"/>
        <v>30.388888888888889</v>
      </c>
      <c r="M267" s="25"/>
      <c r="N267" s="25"/>
      <c r="O267" s="25"/>
      <c r="P267" s="25"/>
      <c r="Q267" s="23">
        <v>10</v>
      </c>
      <c r="R267" s="33">
        <v>7.98</v>
      </c>
      <c r="S267" s="22">
        <v>362.7</v>
      </c>
      <c r="T267" s="22"/>
      <c r="U267" s="23"/>
      <c r="V267" s="23"/>
      <c r="W267" s="23"/>
      <c r="X267" s="23"/>
      <c r="Y267" s="25" t="s">
        <v>323</v>
      </c>
      <c r="Z267" s="25">
        <v>46.999000000000002</v>
      </c>
      <c r="AA267" s="27"/>
      <c r="AB267" s="4">
        <f t="shared" si="11"/>
        <v>49</v>
      </c>
    </row>
    <row r="268" spans="1:28" x14ac:dyDescent="0.25">
      <c r="A268" s="21">
        <v>42897</v>
      </c>
      <c r="B268" s="25">
        <v>1653</v>
      </c>
      <c r="C268" s="35"/>
      <c r="D268" s="25"/>
      <c r="E268" s="25"/>
      <c r="F268" s="21" t="s">
        <v>19</v>
      </c>
      <c r="G268" s="23">
        <v>76.8</v>
      </c>
      <c r="H268" s="23">
        <f t="shared" ref="H268:H331" si="12">CONVERT(G268,"F","C")</f>
        <v>24.888888888888886</v>
      </c>
      <c r="I268" s="23">
        <f>AVERAGE(G268,G266)</f>
        <v>74.349999999999994</v>
      </c>
      <c r="J268" s="23">
        <f>CONVERT(I268,"F","C")</f>
        <v>23.527777777777775</v>
      </c>
      <c r="K268" s="23">
        <v>84.5</v>
      </c>
      <c r="L268" s="23">
        <f t="shared" ref="L268:L314" si="13">CONVERT(K268,"F","C")</f>
        <v>29.166666666666664</v>
      </c>
      <c r="M268" s="23">
        <f>AVERAGE(O268:P268)</f>
        <v>75.900000000000006</v>
      </c>
      <c r="N268" s="23">
        <f>CONVERT(M268,"F","C")</f>
        <v>24.388888888888893</v>
      </c>
      <c r="O268" s="25">
        <v>87.5</v>
      </c>
      <c r="P268" s="25">
        <v>64.3</v>
      </c>
      <c r="Q268" s="23">
        <v>9.8000000000000007</v>
      </c>
      <c r="R268" s="33">
        <v>8.0299999999999994</v>
      </c>
      <c r="S268" s="22">
        <v>356.2</v>
      </c>
      <c r="T268" s="22"/>
      <c r="U268" s="23"/>
      <c r="V268" s="23"/>
      <c r="W268" s="23"/>
      <c r="X268" s="23"/>
      <c r="Y268" s="25" t="s">
        <v>69</v>
      </c>
      <c r="Z268" s="25"/>
      <c r="AA268" s="37"/>
      <c r="AB268" s="4">
        <f t="shared" ref="AB268:AB331" si="14">IF(F268="Otter Island, south fork",49,0)</f>
        <v>49</v>
      </c>
    </row>
    <row r="269" spans="1:28" x14ac:dyDescent="0.25">
      <c r="A269" s="21">
        <v>42898</v>
      </c>
      <c r="B269" s="25">
        <v>719</v>
      </c>
      <c r="C269" s="35"/>
      <c r="D269" s="25"/>
      <c r="E269" s="25"/>
      <c r="F269" s="21" t="s">
        <v>19</v>
      </c>
      <c r="G269" s="23">
        <v>70.400000000000006</v>
      </c>
      <c r="H269" s="23">
        <f t="shared" si="12"/>
        <v>21.333333333333336</v>
      </c>
      <c r="I269" s="23"/>
      <c r="J269" s="23"/>
      <c r="K269" s="23">
        <v>69.5</v>
      </c>
      <c r="L269" s="23">
        <f t="shared" si="13"/>
        <v>20.833333333333332</v>
      </c>
      <c r="M269" s="25"/>
      <c r="N269" s="25"/>
      <c r="O269" s="25"/>
      <c r="P269" s="25"/>
      <c r="Q269" s="23">
        <v>9.5</v>
      </c>
      <c r="R269" s="33">
        <v>8.4</v>
      </c>
      <c r="S269" s="22">
        <v>362.7</v>
      </c>
      <c r="T269" s="22"/>
      <c r="U269" s="23"/>
      <c r="V269" s="23"/>
      <c r="W269" s="23"/>
      <c r="X269" s="23"/>
      <c r="Y269" s="25" t="s">
        <v>69</v>
      </c>
      <c r="Z269" s="25"/>
      <c r="AA269" s="27"/>
      <c r="AB269" s="4">
        <f t="shared" si="14"/>
        <v>49</v>
      </c>
    </row>
    <row r="270" spans="1:28" x14ac:dyDescent="0.25">
      <c r="A270" s="21">
        <v>42899</v>
      </c>
      <c r="B270" s="25">
        <v>642</v>
      </c>
      <c r="C270" s="35"/>
      <c r="D270" s="25"/>
      <c r="E270" s="25"/>
      <c r="F270" s="21" t="s">
        <v>19</v>
      </c>
      <c r="G270" s="23">
        <v>66.7</v>
      </c>
      <c r="H270" s="23">
        <f t="shared" si="12"/>
        <v>19.277777777777779</v>
      </c>
      <c r="I270" s="23"/>
      <c r="J270" s="23"/>
      <c r="K270" s="23">
        <v>56.9</v>
      </c>
      <c r="L270" s="23">
        <f t="shared" si="13"/>
        <v>13.833333333333332</v>
      </c>
      <c r="M270" s="25"/>
      <c r="N270" s="25"/>
      <c r="O270" s="25"/>
      <c r="P270" s="25"/>
      <c r="Q270" s="23">
        <v>9.5</v>
      </c>
      <c r="R270" s="33">
        <v>8.02</v>
      </c>
      <c r="S270" s="22">
        <v>361.40000000000003</v>
      </c>
      <c r="T270" s="22"/>
      <c r="U270" s="23"/>
      <c r="V270" s="23"/>
      <c r="W270" s="23"/>
      <c r="X270" s="23"/>
      <c r="Y270" s="25" t="s">
        <v>155</v>
      </c>
      <c r="Z270" s="25"/>
      <c r="AA270" s="37"/>
      <c r="AB270" s="4">
        <f t="shared" si="14"/>
        <v>49</v>
      </c>
    </row>
    <row r="271" spans="1:28" x14ac:dyDescent="0.25">
      <c r="A271" s="21">
        <v>42899</v>
      </c>
      <c r="B271" s="25">
        <v>1256</v>
      </c>
      <c r="C271" s="35"/>
      <c r="D271" s="25"/>
      <c r="E271" s="25"/>
      <c r="F271" s="21" t="s">
        <v>19</v>
      </c>
      <c r="G271" s="23">
        <v>76</v>
      </c>
      <c r="H271" s="23">
        <f t="shared" si="12"/>
        <v>24.444444444444443</v>
      </c>
      <c r="I271" s="23"/>
      <c r="J271" s="23"/>
      <c r="K271" s="23">
        <v>86</v>
      </c>
      <c r="L271" s="23">
        <f t="shared" si="13"/>
        <v>30</v>
      </c>
      <c r="M271" s="25"/>
      <c r="N271" s="25"/>
      <c r="O271" s="25"/>
      <c r="P271" s="25"/>
      <c r="Q271" s="23">
        <v>9.9</v>
      </c>
      <c r="R271" s="33">
        <v>8.01</v>
      </c>
      <c r="S271" s="22">
        <v>356.2</v>
      </c>
      <c r="T271" s="22"/>
      <c r="U271" s="23"/>
      <c r="V271" s="23"/>
      <c r="W271" s="23"/>
      <c r="X271" s="23"/>
      <c r="Y271" s="25" t="s">
        <v>155</v>
      </c>
      <c r="Z271" s="25"/>
      <c r="AA271" s="37"/>
      <c r="AB271" s="4">
        <f t="shared" si="14"/>
        <v>49</v>
      </c>
    </row>
    <row r="272" spans="1:28" x14ac:dyDescent="0.25">
      <c r="A272" s="21">
        <v>42899</v>
      </c>
      <c r="B272" s="25">
        <v>1713</v>
      </c>
      <c r="C272" s="35"/>
      <c r="D272" s="25"/>
      <c r="E272" s="25"/>
      <c r="F272" s="21" t="s">
        <v>19</v>
      </c>
      <c r="G272" s="23">
        <v>76.5</v>
      </c>
      <c r="H272" s="23">
        <f t="shared" si="12"/>
        <v>24.722222222222221</v>
      </c>
      <c r="I272" s="23">
        <f>AVERAGE(G272,G270)</f>
        <v>71.599999999999994</v>
      </c>
      <c r="J272" s="23">
        <f>CONVERT(I272,"F","C")</f>
        <v>21.999999999999996</v>
      </c>
      <c r="K272" s="23">
        <v>88</v>
      </c>
      <c r="L272" s="23">
        <f t="shared" si="13"/>
        <v>31.111111111111111</v>
      </c>
      <c r="M272" s="23">
        <f>AVERAGE(O272:P272)</f>
        <v>71.75</v>
      </c>
      <c r="N272" s="23">
        <f>CONVERT(M272,"F","C")</f>
        <v>22.083333333333332</v>
      </c>
      <c r="O272" s="25">
        <v>91</v>
      </c>
      <c r="P272" s="25">
        <v>52.5</v>
      </c>
      <c r="Q272" s="23">
        <v>10.1</v>
      </c>
      <c r="R272" s="33">
        <v>8</v>
      </c>
      <c r="S272" s="22">
        <v>357.5</v>
      </c>
      <c r="T272" s="22"/>
      <c r="U272" s="23"/>
      <c r="V272" s="23"/>
      <c r="W272" s="23"/>
      <c r="X272" s="23"/>
      <c r="Y272" s="25" t="s">
        <v>155</v>
      </c>
      <c r="Z272" s="25"/>
      <c r="AA272" s="27"/>
      <c r="AB272" s="4">
        <f t="shared" si="14"/>
        <v>49</v>
      </c>
    </row>
    <row r="273" spans="1:28" x14ac:dyDescent="0.25">
      <c r="A273" s="21">
        <v>42900</v>
      </c>
      <c r="B273" s="25">
        <v>720</v>
      </c>
      <c r="C273" s="35"/>
      <c r="D273" s="25"/>
      <c r="E273" s="25"/>
      <c r="F273" s="21" t="s">
        <v>19</v>
      </c>
      <c r="G273" s="23">
        <v>68.5</v>
      </c>
      <c r="H273" s="23">
        <f t="shared" si="12"/>
        <v>20.277777777777779</v>
      </c>
      <c r="I273" s="23"/>
      <c r="J273" s="23"/>
      <c r="K273" s="23">
        <v>64.599999999999994</v>
      </c>
      <c r="L273" s="23">
        <f t="shared" si="13"/>
        <v>18.111111111111107</v>
      </c>
      <c r="M273" s="25"/>
      <c r="N273" s="25"/>
      <c r="O273" s="25"/>
      <c r="P273" s="25"/>
      <c r="Q273" s="23">
        <v>10.3</v>
      </c>
      <c r="R273" s="33">
        <v>7.94</v>
      </c>
      <c r="S273" s="22">
        <v>357.5</v>
      </c>
      <c r="T273" s="22"/>
      <c r="U273" s="23"/>
      <c r="V273" s="23"/>
      <c r="W273" s="23"/>
      <c r="X273" s="23"/>
      <c r="Y273" s="25" t="s">
        <v>329</v>
      </c>
      <c r="Z273" s="25">
        <v>50.606000000000002</v>
      </c>
      <c r="AA273" s="27"/>
      <c r="AB273" s="4">
        <f t="shared" si="14"/>
        <v>49</v>
      </c>
    </row>
    <row r="274" spans="1:28" x14ac:dyDescent="0.25">
      <c r="A274" s="21">
        <v>42900</v>
      </c>
      <c r="B274" s="25">
        <v>1315</v>
      </c>
      <c r="C274" s="35"/>
      <c r="D274" s="25"/>
      <c r="E274" s="25"/>
      <c r="F274" s="21" t="s">
        <v>19</v>
      </c>
      <c r="G274" s="23">
        <v>80.5</v>
      </c>
      <c r="H274" s="23">
        <f t="shared" si="12"/>
        <v>26.944444444444443</v>
      </c>
      <c r="I274" s="23"/>
      <c r="J274" s="23"/>
      <c r="K274" s="23">
        <v>94</v>
      </c>
      <c r="L274" s="23">
        <f t="shared" si="13"/>
        <v>34.444444444444443</v>
      </c>
      <c r="M274" s="25"/>
      <c r="N274" s="25"/>
      <c r="O274" s="25"/>
      <c r="P274" s="25"/>
      <c r="Q274" s="23">
        <v>9.9</v>
      </c>
      <c r="R274" s="33">
        <v>7.99</v>
      </c>
      <c r="S274" s="22">
        <v>358.8</v>
      </c>
      <c r="T274" s="22"/>
      <c r="U274" s="23"/>
      <c r="V274" s="23"/>
      <c r="W274" s="23"/>
      <c r="X274" s="23"/>
      <c r="Y274" s="25" t="s">
        <v>331</v>
      </c>
      <c r="Z274" s="25">
        <v>52.542000000000002</v>
      </c>
      <c r="AA274" s="27"/>
      <c r="AB274" s="4">
        <f t="shared" si="14"/>
        <v>49</v>
      </c>
    </row>
    <row r="275" spans="1:28" x14ac:dyDescent="0.25">
      <c r="A275" s="21">
        <v>42900</v>
      </c>
      <c r="B275" s="25">
        <v>1734</v>
      </c>
      <c r="C275" s="35"/>
      <c r="D275" s="25"/>
      <c r="E275" s="25"/>
      <c r="F275" s="21" t="s">
        <v>19</v>
      </c>
      <c r="G275" s="23">
        <v>78.400000000000006</v>
      </c>
      <c r="H275" s="23">
        <f t="shared" si="12"/>
        <v>25.777777777777779</v>
      </c>
      <c r="I275" s="23">
        <f>AVERAGE(G275,G273)</f>
        <v>73.45</v>
      </c>
      <c r="J275" s="23">
        <f>CONVERT(I275,"F","C")</f>
        <v>23.027777777777779</v>
      </c>
      <c r="K275" s="23">
        <v>73.2</v>
      </c>
      <c r="L275" s="23">
        <f t="shared" si="13"/>
        <v>22.888888888888889</v>
      </c>
      <c r="M275" s="23">
        <f>AVERAGE(O275:P275)</f>
        <v>76.650000000000006</v>
      </c>
      <c r="N275" s="23">
        <f>CONVERT(M275,"F","C")</f>
        <v>24.805555555555557</v>
      </c>
      <c r="O275" s="25">
        <v>99.1</v>
      </c>
      <c r="P275" s="25">
        <v>54.2</v>
      </c>
      <c r="Q275" s="23">
        <v>8.6</v>
      </c>
      <c r="R275" s="33">
        <v>8.1199999999999992</v>
      </c>
      <c r="S275" s="22">
        <v>362.7</v>
      </c>
      <c r="T275" s="22"/>
      <c r="U275" s="23"/>
      <c r="V275" s="23"/>
      <c r="W275" s="23"/>
      <c r="X275" s="23"/>
      <c r="Y275" s="25" t="s">
        <v>115</v>
      </c>
      <c r="Z275" s="25"/>
      <c r="AA275" s="37"/>
      <c r="AB275" s="4">
        <f t="shared" si="14"/>
        <v>49</v>
      </c>
    </row>
    <row r="276" spans="1:28" x14ac:dyDescent="0.25">
      <c r="A276" s="21">
        <v>42901</v>
      </c>
      <c r="B276" s="25">
        <v>729</v>
      </c>
      <c r="C276" s="35"/>
      <c r="D276" s="25"/>
      <c r="E276" s="25"/>
      <c r="F276" s="21" t="s">
        <v>19</v>
      </c>
      <c r="G276" s="23">
        <v>69.8</v>
      </c>
      <c r="H276" s="23">
        <f t="shared" si="12"/>
        <v>20.999999999999996</v>
      </c>
      <c r="I276" s="23"/>
      <c r="J276" s="23"/>
      <c r="K276" s="23">
        <v>69.2</v>
      </c>
      <c r="L276" s="23">
        <f t="shared" si="13"/>
        <v>20.666666666666668</v>
      </c>
      <c r="M276" s="25"/>
      <c r="N276" s="25"/>
      <c r="O276" s="25"/>
      <c r="P276" s="25"/>
      <c r="Q276" s="23">
        <v>10.199999999999999</v>
      </c>
      <c r="R276" s="33">
        <v>8.0299999999999994</v>
      </c>
      <c r="S276" s="22">
        <v>358.8</v>
      </c>
      <c r="T276" s="22"/>
      <c r="U276" s="23"/>
      <c r="V276" s="23"/>
      <c r="W276" s="23"/>
      <c r="X276" s="23"/>
      <c r="Y276" s="25" t="s">
        <v>115</v>
      </c>
      <c r="Z276" s="25"/>
      <c r="AA276" s="27"/>
      <c r="AB276" s="4">
        <f t="shared" si="14"/>
        <v>49</v>
      </c>
    </row>
    <row r="277" spans="1:28" x14ac:dyDescent="0.25">
      <c r="A277" s="21">
        <v>42901</v>
      </c>
      <c r="B277" s="25">
        <v>1323</v>
      </c>
      <c r="C277" s="35"/>
      <c r="D277" s="25"/>
      <c r="E277" s="25"/>
      <c r="F277" s="21" t="s">
        <v>19</v>
      </c>
      <c r="G277" s="23">
        <v>79.400000000000006</v>
      </c>
      <c r="H277" s="23">
        <f t="shared" si="12"/>
        <v>26.333333333333336</v>
      </c>
      <c r="I277" s="23"/>
      <c r="J277" s="23"/>
      <c r="K277" s="23">
        <v>102.1</v>
      </c>
      <c r="L277" s="23">
        <f t="shared" si="13"/>
        <v>38.944444444444443</v>
      </c>
      <c r="M277" s="25"/>
      <c r="N277" s="25"/>
      <c r="O277" s="25"/>
      <c r="P277" s="25"/>
      <c r="Q277" s="23">
        <v>11.2</v>
      </c>
      <c r="R277" s="33">
        <v>7.92</v>
      </c>
      <c r="S277" s="22">
        <v>357.5</v>
      </c>
      <c r="T277" s="22"/>
      <c r="U277" s="23"/>
      <c r="V277" s="23"/>
      <c r="W277" s="23"/>
      <c r="X277" s="23"/>
      <c r="Y277" s="25" t="s">
        <v>231</v>
      </c>
      <c r="Z277" s="25">
        <v>50.116999999999997</v>
      </c>
      <c r="AA277" s="27"/>
      <c r="AB277" s="4">
        <f t="shared" si="14"/>
        <v>49</v>
      </c>
    </row>
    <row r="278" spans="1:28" x14ac:dyDescent="0.25">
      <c r="A278" s="21">
        <v>42901</v>
      </c>
      <c r="B278" s="25">
        <v>1711</v>
      </c>
      <c r="C278" s="35"/>
      <c r="D278" s="25"/>
      <c r="E278" s="25"/>
      <c r="F278" s="21" t="s">
        <v>19</v>
      </c>
      <c r="G278" s="23">
        <v>80.099999999999994</v>
      </c>
      <c r="H278" s="23">
        <f t="shared" si="12"/>
        <v>26.722222222222218</v>
      </c>
      <c r="I278" s="23">
        <f>AVERAGE(G276,G278)</f>
        <v>74.949999999999989</v>
      </c>
      <c r="J278" s="23">
        <f>CONVERT(I278,"F","C")</f>
        <v>23.861111111111104</v>
      </c>
      <c r="K278" s="23">
        <v>97.5</v>
      </c>
      <c r="L278" s="23">
        <f t="shared" si="13"/>
        <v>36.388888888888886</v>
      </c>
      <c r="M278" s="23">
        <f>AVERAGE(O278:P278)</f>
        <v>80.900000000000006</v>
      </c>
      <c r="N278" s="23">
        <f>CONVERT(M278,"F","C")</f>
        <v>27.166666666666668</v>
      </c>
      <c r="O278" s="25">
        <v>104.4</v>
      </c>
      <c r="P278" s="25">
        <v>57.4</v>
      </c>
      <c r="Q278" s="23">
        <v>11.1</v>
      </c>
      <c r="R278" s="33">
        <v>8.08</v>
      </c>
      <c r="S278" s="22">
        <v>357.5</v>
      </c>
      <c r="T278" s="22"/>
      <c r="U278" s="23"/>
      <c r="V278" s="23"/>
      <c r="W278" s="23"/>
      <c r="X278" s="23"/>
      <c r="Y278" s="25" t="s">
        <v>337</v>
      </c>
      <c r="Z278" s="25"/>
      <c r="AA278" s="27"/>
      <c r="AB278" s="4">
        <f t="shared" si="14"/>
        <v>49</v>
      </c>
    </row>
    <row r="279" spans="1:28" x14ac:dyDescent="0.25">
      <c r="A279" s="21">
        <v>42902</v>
      </c>
      <c r="B279" s="25">
        <v>651</v>
      </c>
      <c r="C279" s="35"/>
      <c r="D279" s="25"/>
      <c r="E279" s="25"/>
      <c r="F279" s="21" t="s">
        <v>19</v>
      </c>
      <c r="G279" s="23">
        <v>70.5</v>
      </c>
      <c r="H279" s="23">
        <f t="shared" si="12"/>
        <v>21.388888888888889</v>
      </c>
      <c r="I279" s="23"/>
      <c r="J279" s="23"/>
      <c r="K279" s="23">
        <v>66</v>
      </c>
      <c r="L279" s="23">
        <f t="shared" si="13"/>
        <v>18.888888888888889</v>
      </c>
      <c r="M279" s="25"/>
      <c r="N279" s="25"/>
      <c r="O279" s="25"/>
      <c r="P279" s="25"/>
      <c r="Q279" s="23">
        <v>8.5</v>
      </c>
      <c r="R279" s="33">
        <v>7.97</v>
      </c>
      <c r="S279" s="22">
        <v>361.40000000000003</v>
      </c>
      <c r="T279" s="22"/>
      <c r="U279" s="23"/>
      <c r="V279" s="23"/>
      <c r="W279" s="23"/>
      <c r="X279" s="23"/>
      <c r="Y279" s="25" t="s">
        <v>231</v>
      </c>
      <c r="Z279" s="25"/>
      <c r="AA279" s="27"/>
      <c r="AB279" s="4">
        <f t="shared" si="14"/>
        <v>49</v>
      </c>
    </row>
    <row r="280" spans="1:28" x14ac:dyDescent="0.25">
      <c r="A280" s="21">
        <v>42902</v>
      </c>
      <c r="B280" s="25">
        <v>1147</v>
      </c>
      <c r="C280" s="35"/>
      <c r="D280" s="25"/>
      <c r="E280" s="25"/>
      <c r="F280" s="21" t="s">
        <v>19</v>
      </c>
      <c r="G280" s="23">
        <v>80.2</v>
      </c>
      <c r="H280" s="23">
        <f t="shared" si="12"/>
        <v>26.777777777777779</v>
      </c>
      <c r="I280" s="23"/>
      <c r="J280" s="23"/>
      <c r="K280" s="23">
        <v>98.4</v>
      </c>
      <c r="L280" s="23">
        <f t="shared" si="13"/>
        <v>36.888888888888893</v>
      </c>
      <c r="M280" s="25"/>
      <c r="N280" s="25"/>
      <c r="O280" s="25"/>
      <c r="P280" s="25"/>
      <c r="Q280" s="23">
        <v>10.6</v>
      </c>
      <c r="R280" s="25">
        <v>8.0399999999999991</v>
      </c>
      <c r="S280" s="22">
        <v>361.40000000000003</v>
      </c>
      <c r="T280" s="22"/>
      <c r="U280" s="23"/>
      <c r="V280" s="23"/>
      <c r="W280" s="23"/>
      <c r="X280" s="23"/>
      <c r="Y280" s="25" t="s">
        <v>338</v>
      </c>
      <c r="Z280" s="25">
        <v>48.661999999999999</v>
      </c>
      <c r="AA280" s="27"/>
      <c r="AB280" s="4">
        <f t="shared" si="14"/>
        <v>49</v>
      </c>
    </row>
    <row r="281" spans="1:28" x14ac:dyDescent="0.25">
      <c r="A281" s="21">
        <v>42902</v>
      </c>
      <c r="B281" s="25">
        <v>1655</v>
      </c>
      <c r="C281" s="35"/>
      <c r="D281" s="25"/>
      <c r="E281" s="25"/>
      <c r="F281" s="21" t="s">
        <v>19</v>
      </c>
      <c r="G281" s="23">
        <v>82.3</v>
      </c>
      <c r="H281" s="23">
        <f t="shared" si="12"/>
        <v>27.944444444444443</v>
      </c>
      <c r="I281" s="23">
        <f>AVERAGE(G279,G281)</f>
        <v>76.400000000000006</v>
      </c>
      <c r="J281" s="23">
        <f>CONVERT(I281,"F","C")</f>
        <v>24.666666666666668</v>
      </c>
      <c r="K281" s="23">
        <v>100</v>
      </c>
      <c r="L281" s="23">
        <f t="shared" si="13"/>
        <v>37.777777777777779</v>
      </c>
      <c r="M281" s="23">
        <f>AVERAGE(O281:P281)</f>
        <v>80.650000000000006</v>
      </c>
      <c r="N281" s="23">
        <f>CONVERT(M281,"F","C")</f>
        <v>27.027777777777779</v>
      </c>
      <c r="O281" s="25">
        <v>104.7</v>
      </c>
      <c r="P281" s="25">
        <v>56.6</v>
      </c>
      <c r="Q281" s="23">
        <v>10</v>
      </c>
      <c r="R281" s="25">
        <v>7.97</v>
      </c>
      <c r="S281" s="22">
        <v>357.5</v>
      </c>
      <c r="T281" s="22"/>
      <c r="U281" s="23"/>
      <c r="V281" s="23"/>
      <c r="W281" s="23"/>
      <c r="X281" s="23"/>
      <c r="Y281" s="25" t="s">
        <v>70</v>
      </c>
      <c r="Z281" s="25">
        <v>46.219000000000001</v>
      </c>
      <c r="AA281" s="27"/>
      <c r="AB281" s="4">
        <f t="shared" si="14"/>
        <v>49</v>
      </c>
    </row>
    <row r="282" spans="1:28" x14ac:dyDescent="0.25">
      <c r="A282" s="21">
        <v>42903</v>
      </c>
      <c r="B282" s="25">
        <v>711</v>
      </c>
      <c r="C282" s="35"/>
      <c r="D282" s="25"/>
      <c r="E282" s="25"/>
      <c r="F282" s="21" t="s">
        <v>19</v>
      </c>
      <c r="G282" s="23">
        <v>72.8</v>
      </c>
      <c r="H282" s="23">
        <f t="shared" si="12"/>
        <v>22.666666666666664</v>
      </c>
      <c r="I282" s="23"/>
      <c r="J282" s="23"/>
      <c r="K282" s="23">
        <v>71.2</v>
      </c>
      <c r="L282" s="23">
        <f t="shared" si="13"/>
        <v>21.777777777777779</v>
      </c>
      <c r="M282" s="25"/>
      <c r="N282" s="25"/>
      <c r="O282" s="25"/>
      <c r="P282" s="25"/>
      <c r="Q282" s="23">
        <v>9.9</v>
      </c>
      <c r="R282" s="25">
        <v>8.09</v>
      </c>
      <c r="S282" s="22">
        <v>358.8</v>
      </c>
      <c r="T282" s="22"/>
      <c r="U282" s="23"/>
      <c r="V282" s="23"/>
      <c r="W282" s="23"/>
      <c r="X282" s="23"/>
      <c r="Y282" s="25" t="s">
        <v>339</v>
      </c>
      <c r="Z282" s="25"/>
      <c r="AA282" s="27"/>
      <c r="AB282" s="4">
        <f t="shared" si="14"/>
        <v>49</v>
      </c>
    </row>
    <row r="283" spans="1:28" x14ac:dyDescent="0.25">
      <c r="A283" s="21">
        <v>42903</v>
      </c>
      <c r="B283" s="25">
        <v>1617</v>
      </c>
      <c r="C283" s="35"/>
      <c r="D283" s="25"/>
      <c r="E283" s="25"/>
      <c r="F283" s="21" t="s">
        <v>19</v>
      </c>
      <c r="G283" s="23">
        <v>84.9</v>
      </c>
      <c r="H283" s="23">
        <f t="shared" si="12"/>
        <v>29.388888888888893</v>
      </c>
      <c r="I283" s="23">
        <f>AVERAGE(G282:G283)</f>
        <v>78.849999999999994</v>
      </c>
      <c r="J283" s="23">
        <f>CONVERT(I283,"F","C")</f>
        <v>26.027777777777775</v>
      </c>
      <c r="K283" s="23">
        <v>105.5</v>
      </c>
      <c r="L283" s="23">
        <f t="shared" si="13"/>
        <v>40.833333333333336</v>
      </c>
      <c r="M283" s="23">
        <f>AVERAGE(O283:P283)</f>
        <v>85.85</v>
      </c>
      <c r="N283" s="23">
        <f>CONVERT(M283,"F","C")</f>
        <v>29.916666666666664</v>
      </c>
      <c r="O283" s="25">
        <v>107.4</v>
      </c>
      <c r="P283" s="25">
        <v>64.3</v>
      </c>
      <c r="Q283" s="23">
        <v>10.7</v>
      </c>
      <c r="R283" s="25">
        <v>7.99</v>
      </c>
      <c r="S283" s="22">
        <v>357.5</v>
      </c>
      <c r="T283" s="22"/>
      <c r="U283" s="23"/>
      <c r="V283" s="23"/>
      <c r="W283" s="23"/>
      <c r="X283" s="23"/>
      <c r="Y283" s="25" t="s">
        <v>340</v>
      </c>
      <c r="Z283" s="25">
        <v>38.746000000000002</v>
      </c>
      <c r="AA283" s="27"/>
      <c r="AB283" s="4">
        <f t="shared" si="14"/>
        <v>49</v>
      </c>
    </row>
    <row r="284" spans="1:28" x14ac:dyDescent="0.25">
      <c r="A284" s="21">
        <v>42904</v>
      </c>
      <c r="B284" s="25">
        <v>708</v>
      </c>
      <c r="C284" s="35"/>
      <c r="D284" s="25"/>
      <c r="E284" s="25"/>
      <c r="F284" s="21" t="s">
        <v>19</v>
      </c>
      <c r="G284" s="23">
        <v>74.5</v>
      </c>
      <c r="H284" s="23">
        <f t="shared" si="12"/>
        <v>23.611111111111111</v>
      </c>
      <c r="I284" s="23"/>
      <c r="J284" s="23"/>
      <c r="K284" s="23">
        <v>77.099999999999994</v>
      </c>
      <c r="L284" s="23">
        <f t="shared" si="13"/>
        <v>25.05555555555555</v>
      </c>
      <c r="M284" s="25"/>
      <c r="N284" s="25"/>
      <c r="O284" s="25"/>
      <c r="P284" s="25"/>
      <c r="Q284" s="23">
        <v>9.9</v>
      </c>
      <c r="R284" s="25">
        <v>7.94</v>
      </c>
      <c r="S284" s="22">
        <v>358.8</v>
      </c>
      <c r="T284" s="22"/>
      <c r="U284" s="23"/>
      <c r="V284" s="23"/>
      <c r="W284" s="23"/>
      <c r="X284" s="23"/>
      <c r="Y284" s="25" t="s">
        <v>341</v>
      </c>
      <c r="Z284" s="25"/>
      <c r="AA284" s="27"/>
      <c r="AB284" s="4">
        <f t="shared" si="14"/>
        <v>49</v>
      </c>
    </row>
    <row r="285" spans="1:28" x14ac:dyDescent="0.25">
      <c r="A285" s="21">
        <v>42904</v>
      </c>
      <c r="B285" s="25">
        <v>1238</v>
      </c>
      <c r="C285" s="35"/>
      <c r="D285" s="25"/>
      <c r="E285" s="25"/>
      <c r="F285" s="21" t="s">
        <v>19</v>
      </c>
      <c r="G285" s="23">
        <v>84</v>
      </c>
      <c r="H285" s="23">
        <f t="shared" si="12"/>
        <v>28.888888888888889</v>
      </c>
      <c r="I285" s="13"/>
      <c r="J285" s="13"/>
      <c r="K285" s="23">
        <v>109</v>
      </c>
      <c r="L285" s="23">
        <f t="shared" si="13"/>
        <v>42.777777777777779</v>
      </c>
      <c r="M285" s="25"/>
      <c r="N285" s="25"/>
      <c r="O285" s="25"/>
      <c r="P285" s="25"/>
      <c r="Q285" s="23">
        <v>10.9</v>
      </c>
      <c r="R285" s="25">
        <v>8.01</v>
      </c>
      <c r="S285" s="22">
        <v>358.8</v>
      </c>
      <c r="T285" s="22"/>
      <c r="U285" s="23"/>
      <c r="V285" s="23"/>
      <c r="W285" s="23"/>
      <c r="X285" s="23"/>
      <c r="Y285" s="25" t="s">
        <v>344</v>
      </c>
      <c r="Z285" s="25"/>
      <c r="AA285" s="27"/>
      <c r="AB285" s="4">
        <f t="shared" si="14"/>
        <v>49</v>
      </c>
    </row>
    <row r="286" spans="1:28" x14ac:dyDescent="0.25">
      <c r="A286" s="21">
        <v>42904</v>
      </c>
      <c r="B286" s="25">
        <v>1636</v>
      </c>
      <c r="C286" s="13"/>
      <c r="D286" s="13"/>
      <c r="E286" s="13"/>
      <c r="F286" s="21" t="s">
        <v>19</v>
      </c>
      <c r="G286" s="23">
        <v>85.4</v>
      </c>
      <c r="H286" s="23">
        <f t="shared" si="12"/>
        <v>29.666666666666668</v>
      </c>
      <c r="I286" s="23">
        <f>AVERAGE(G284:G286)</f>
        <v>81.3</v>
      </c>
      <c r="J286" s="23">
        <f>CONVERT(I286,"F","C")</f>
        <v>27.388888888888886</v>
      </c>
      <c r="K286" s="23">
        <v>106.5</v>
      </c>
      <c r="L286" s="23">
        <f t="shared" si="13"/>
        <v>41.388888888888886</v>
      </c>
      <c r="M286" s="23">
        <f>AVERAGE(O286:P286)</f>
        <v>90.65</v>
      </c>
      <c r="N286" s="23">
        <f>CONVERT(M286,"F","C")</f>
        <v>32.583333333333336</v>
      </c>
      <c r="O286" s="25">
        <v>113</v>
      </c>
      <c r="P286" s="25">
        <v>68.3</v>
      </c>
      <c r="Q286" s="23">
        <v>10.8</v>
      </c>
      <c r="R286" s="25">
        <v>7.96</v>
      </c>
      <c r="S286" s="22">
        <v>352.3</v>
      </c>
      <c r="T286" s="22"/>
      <c r="U286" s="25"/>
      <c r="V286" s="25"/>
      <c r="W286" s="25"/>
      <c r="X286" s="25"/>
      <c r="Y286" s="25" t="s">
        <v>344</v>
      </c>
      <c r="Z286" s="25"/>
      <c r="AA286" s="27"/>
      <c r="AB286" s="4">
        <f t="shared" si="14"/>
        <v>49</v>
      </c>
    </row>
    <row r="287" spans="1:28" x14ac:dyDescent="0.25">
      <c r="A287" s="21">
        <v>42905</v>
      </c>
      <c r="B287" s="25">
        <v>732</v>
      </c>
      <c r="C287" s="35"/>
      <c r="D287" s="25"/>
      <c r="E287" s="25"/>
      <c r="F287" s="21" t="s">
        <v>19</v>
      </c>
      <c r="G287" s="23">
        <v>76.8</v>
      </c>
      <c r="H287" s="23">
        <f t="shared" si="12"/>
        <v>24.888888888888886</v>
      </c>
      <c r="I287" s="23"/>
      <c r="J287" s="23"/>
      <c r="K287" s="23">
        <v>81.2</v>
      </c>
      <c r="L287" s="23">
        <f t="shared" si="13"/>
        <v>27.333333333333336</v>
      </c>
      <c r="M287" s="25"/>
      <c r="N287" s="25"/>
      <c r="O287" s="25"/>
      <c r="P287" s="25"/>
      <c r="Q287" s="23">
        <v>9.8000000000000007</v>
      </c>
      <c r="R287" s="25">
        <v>7.95</v>
      </c>
      <c r="S287" s="22">
        <v>360.1</v>
      </c>
      <c r="T287" s="22"/>
      <c r="U287" s="23"/>
      <c r="V287" s="23"/>
      <c r="W287" s="23"/>
      <c r="X287" s="23"/>
      <c r="Y287" s="25" t="s">
        <v>344</v>
      </c>
      <c r="Z287" s="25"/>
      <c r="AA287" s="27"/>
      <c r="AB287" s="4">
        <f t="shared" si="14"/>
        <v>49</v>
      </c>
    </row>
    <row r="288" spans="1:28" x14ac:dyDescent="0.25">
      <c r="A288" s="21">
        <v>42905</v>
      </c>
      <c r="B288" s="25">
        <v>1321</v>
      </c>
      <c r="C288" s="35"/>
      <c r="D288" s="25"/>
      <c r="E288" s="25"/>
      <c r="F288" s="21" t="s">
        <v>19</v>
      </c>
      <c r="G288" s="23">
        <v>87.6</v>
      </c>
      <c r="H288" s="23">
        <f t="shared" si="12"/>
        <v>30.888888888888886</v>
      </c>
      <c r="I288" s="23"/>
      <c r="J288" s="23"/>
      <c r="K288" s="23">
        <v>112.8</v>
      </c>
      <c r="L288" s="23">
        <f t="shared" si="13"/>
        <v>44.888888888888886</v>
      </c>
      <c r="M288" s="25"/>
      <c r="N288" s="25"/>
      <c r="O288" s="25"/>
      <c r="P288" s="25"/>
      <c r="Q288" s="23">
        <v>9.4</v>
      </c>
      <c r="R288" s="33">
        <v>7.9</v>
      </c>
      <c r="S288" s="22">
        <v>356.2</v>
      </c>
      <c r="T288" s="22"/>
      <c r="U288" s="23"/>
      <c r="V288" s="23"/>
      <c r="W288" s="23"/>
      <c r="X288" s="23"/>
      <c r="Y288" s="25" t="s">
        <v>344</v>
      </c>
      <c r="Z288" s="25"/>
      <c r="AA288" s="27"/>
      <c r="AB288" s="4">
        <f t="shared" si="14"/>
        <v>49</v>
      </c>
    </row>
    <row r="289" spans="1:28" x14ac:dyDescent="0.25">
      <c r="A289" s="21">
        <v>42905</v>
      </c>
      <c r="B289" s="25">
        <v>1705</v>
      </c>
      <c r="C289" s="35"/>
      <c r="D289" s="25"/>
      <c r="E289" s="25"/>
      <c r="F289" s="21" t="s">
        <v>19</v>
      </c>
      <c r="G289" s="23">
        <v>86.5</v>
      </c>
      <c r="H289" s="23">
        <f t="shared" si="12"/>
        <v>30.277777777777779</v>
      </c>
      <c r="I289" s="23">
        <f>AVERAGE(G287:G288)</f>
        <v>82.199999999999989</v>
      </c>
      <c r="J289" s="23">
        <f>CONVERT(I289,"F","C")</f>
        <v>27.888888888888882</v>
      </c>
      <c r="K289" s="23">
        <v>109</v>
      </c>
      <c r="L289" s="23">
        <f t="shared" si="13"/>
        <v>42.777777777777779</v>
      </c>
      <c r="M289" s="23">
        <f>AVERAGE(O289:P289)</f>
        <v>91.5</v>
      </c>
      <c r="N289" s="23">
        <f>CONVERT(M289,"F","C")</f>
        <v>33.055555555555557</v>
      </c>
      <c r="O289" s="25">
        <v>113.6</v>
      </c>
      <c r="P289" s="25">
        <v>69.400000000000006</v>
      </c>
      <c r="Q289" s="23">
        <v>11.4</v>
      </c>
      <c r="R289" s="25">
        <v>8.06</v>
      </c>
      <c r="S289" s="22">
        <v>356.2</v>
      </c>
      <c r="T289" s="22"/>
      <c r="U289" s="23"/>
      <c r="V289" s="23"/>
      <c r="W289" s="23"/>
      <c r="X289" s="23"/>
      <c r="Y289" s="25" t="s">
        <v>344</v>
      </c>
      <c r="Z289" s="25"/>
      <c r="AA289" s="27"/>
      <c r="AB289" s="4">
        <f t="shared" si="14"/>
        <v>49</v>
      </c>
    </row>
    <row r="290" spans="1:28" x14ac:dyDescent="0.25">
      <c r="A290" s="21">
        <v>42906</v>
      </c>
      <c r="B290" s="25">
        <v>635</v>
      </c>
      <c r="C290" s="35"/>
      <c r="D290" s="25"/>
      <c r="E290" s="25"/>
      <c r="F290" s="21" t="s">
        <v>19</v>
      </c>
      <c r="G290" s="23">
        <v>78</v>
      </c>
      <c r="H290" s="23">
        <f t="shared" si="12"/>
        <v>25.555555555555554</v>
      </c>
      <c r="I290" s="23"/>
      <c r="J290" s="23"/>
      <c r="K290" s="23">
        <v>77.900000000000006</v>
      </c>
      <c r="L290" s="23">
        <f t="shared" si="13"/>
        <v>25.500000000000004</v>
      </c>
      <c r="M290" s="25"/>
      <c r="N290" s="25"/>
      <c r="O290" s="25"/>
      <c r="P290" s="25"/>
      <c r="Q290" s="23">
        <v>9.9</v>
      </c>
      <c r="R290" s="25">
        <v>7.95</v>
      </c>
      <c r="S290" s="22">
        <v>356.2</v>
      </c>
      <c r="T290" s="22"/>
      <c r="U290" s="23"/>
      <c r="V290" s="23"/>
      <c r="W290" s="23"/>
      <c r="X290" s="23"/>
      <c r="Y290" s="25" t="s">
        <v>344</v>
      </c>
      <c r="Z290" s="25"/>
      <c r="AA290" s="27"/>
      <c r="AB290" s="4">
        <f t="shared" si="14"/>
        <v>49</v>
      </c>
    </row>
    <row r="291" spans="1:28" x14ac:dyDescent="0.25">
      <c r="A291" s="21">
        <v>42906</v>
      </c>
      <c r="B291" s="25">
        <v>1352</v>
      </c>
      <c r="C291" s="35"/>
      <c r="D291" s="25"/>
      <c r="E291" s="25"/>
      <c r="F291" s="21" t="s">
        <v>19</v>
      </c>
      <c r="G291" s="23">
        <v>85.2</v>
      </c>
      <c r="H291" s="23">
        <f t="shared" si="12"/>
        <v>29.555555555555557</v>
      </c>
      <c r="I291" s="23">
        <f>AVERAGE(G290:G291)</f>
        <v>81.599999999999994</v>
      </c>
      <c r="J291" s="23">
        <f>CONVERT(I291,"F","C")</f>
        <v>27.55555555555555</v>
      </c>
      <c r="K291" s="23">
        <v>114.4</v>
      </c>
      <c r="L291" s="23">
        <f t="shared" si="13"/>
        <v>45.777777777777779</v>
      </c>
      <c r="M291" s="23">
        <f>AVERAGE(O291:P291)</f>
        <v>95.85</v>
      </c>
      <c r="N291" s="23">
        <f>CONVERT(M291,"F","C")</f>
        <v>35.472222222222221</v>
      </c>
      <c r="O291" s="25">
        <v>116.9</v>
      </c>
      <c r="P291" s="25">
        <v>74.8</v>
      </c>
      <c r="Q291" s="23">
        <v>10.7</v>
      </c>
      <c r="R291" s="25">
        <v>8.0299999999999994</v>
      </c>
      <c r="S291" s="22">
        <v>348.40000000000003</v>
      </c>
      <c r="T291" s="22"/>
      <c r="U291" s="23"/>
      <c r="V291" s="23"/>
      <c r="W291" s="23"/>
      <c r="X291" s="23"/>
      <c r="Y291" s="25" t="s">
        <v>344</v>
      </c>
      <c r="Z291" s="25"/>
      <c r="AA291" s="27"/>
      <c r="AB291" s="4">
        <f t="shared" si="14"/>
        <v>49</v>
      </c>
    </row>
    <row r="292" spans="1:28" x14ac:dyDescent="0.25">
      <c r="A292" s="21">
        <v>42907</v>
      </c>
      <c r="B292" s="25">
        <v>713</v>
      </c>
      <c r="C292" s="35"/>
      <c r="D292" s="25"/>
      <c r="E292" s="25"/>
      <c r="F292" s="21" t="s">
        <v>19</v>
      </c>
      <c r="G292" s="23">
        <v>76.599999999999994</v>
      </c>
      <c r="H292" s="23">
        <f t="shared" si="12"/>
        <v>24.777777777777775</v>
      </c>
      <c r="I292" s="23"/>
      <c r="J292" s="23"/>
      <c r="K292" s="23">
        <v>77</v>
      </c>
      <c r="L292" s="23">
        <f t="shared" si="13"/>
        <v>25</v>
      </c>
      <c r="M292" s="25"/>
      <c r="N292" s="25"/>
      <c r="O292" s="25"/>
      <c r="P292" s="25"/>
      <c r="Q292" s="23">
        <v>9.1</v>
      </c>
      <c r="R292" s="25">
        <v>8.01</v>
      </c>
      <c r="S292" s="22">
        <v>354.90000000000003</v>
      </c>
      <c r="T292" s="22"/>
      <c r="U292" s="23"/>
      <c r="V292" s="23"/>
      <c r="W292" s="23"/>
      <c r="X292" s="23"/>
      <c r="Y292" s="25" t="s">
        <v>344</v>
      </c>
      <c r="Z292" s="25"/>
      <c r="AA292" s="27"/>
      <c r="AB292" s="4">
        <f t="shared" si="14"/>
        <v>49</v>
      </c>
    </row>
    <row r="293" spans="1:28" x14ac:dyDescent="0.25">
      <c r="A293" s="21">
        <v>42907</v>
      </c>
      <c r="B293" s="25">
        <v>1425</v>
      </c>
      <c r="C293" s="35"/>
      <c r="D293" s="25"/>
      <c r="E293" s="25"/>
      <c r="F293" s="21" t="s">
        <v>19</v>
      </c>
      <c r="G293" s="23">
        <v>88.3</v>
      </c>
      <c r="H293" s="23">
        <f t="shared" si="12"/>
        <v>31.277777777777775</v>
      </c>
      <c r="I293" s="23">
        <f>AVERAGE(G292:G294)</f>
        <v>81.199999999999989</v>
      </c>
      <c r="J293" s="23">
        <f>CONVERT(I293,"F","C")</f>
        <v>27.333333333333325</v>
      </c>
      <c r="K293" s="23">
        <v>113.9</v>
      </c>
      <c r="L293" s="23">
        <f t="shared" si="13"/>
        <v>45.5</v>
      </c>
      <c r="M293" s="23">
        <f>AVERAGE(O293:P293)</f>
        <v>94.65</v>
      </c>
      <c r="N293" s="23">
        <f>CONVERT(M293,"F","C")</f>
        <v>34.805555555555557</v>
      </c>
      <c r="O293" s="25">
        <v>117.4</v>
      </c>
      <c r="P293" s="25">
        <v>71.900000000000006</v>
      </c>
      <c r="Q293" s="23">
        <v>7.6</v>
      </c>
      <c r="R293" s="25">
        <v>8.06</v>
      </c>
      <c r="S293" s="22">
        <v>352.3</v>
      </c>
      <c r="T293" s="22"/>
      <c r="U293" s="23"/>
      <c r="V293" s="23"/>
      <c r="W293" s="23"/>
      <c r="X293" s="23"/>
      <c r="Y293" s="25" t="s">
        <v>366</v>
      </c>
      <c r="Z293" s="25">
        <v>45.094000000000001</v>
      </c>
      <c r="AA293" s="27"/>
      <c r="AB293" s="4">
        <f t="shared" si="14"/>
        <v>49</v>
      </c>
    </row>
    <row r="294" spans="1:28" x14ac:dyDescent="0.25">
      <c r="A294" s="21">
        <v>42908</v>
      </c>
      <c r="B294" s="25">
        <v>720</v>
      </c>
      <c r="C294" s="35"/>
      <c r="D294" s="25"/>
      <c r="E294" s="25"/>
      <c r="F294" s="21" t="s">
        <v>19</v>
      </c>
      <c r="G294" s="23">
        <v>78.7</v>
      </c>
      <c r="H294" s="23">
        <f t="shared" si="12"/>
        <v>25.944444444444446</v>
      </c>
      <c r="I294" s="23"/>
      <c r="J294" s="23"/>
      <c r="K294" s="23">
        <v>78.8</v>
      </c>
      <c r="L294" s="23">
        <f t="shared" si="13"/>
        <v>25.999999999999996</v>
      </c>
      <c r="M294" s="25"/>
      <c r="N294" s="25"/>
      <c r="O294" s="25"/>
      <c r="P294" s="25"/>
      <c r="Q294" s="23">
        <v>9.1</v>
      </c>
      <c r="R294" s="25">
        <v>7.91</v>
      </c>
      <c r="S294" s="22">
        <v>354.90000000000003</v>
      </c>
      <c r="T294" s="22"/>
      <c r="U294" s="23"/>
      <c r="V294" s="23"/>
      <c r="W294" s="23"/>
      <c r="X294" s="23"/>
      <c r="Y294" s="25" t="s">
        <v>367</v>
      </c>
      <c r="Z294" s="25"/>
      <c r="AA294" s="27"/>
      <c r="AB294" s="4">
        <f t="shared" si="14"/>
        <v>49</v>
      </c>
    </row>
    <row r="295" spans="1:28" x14ac:dyDescent="0.25">
      <c r="A295" s="21">
        <v>42908</v>
      </c>
      <c r="B295" s="25">
        <v>1611</v>
      </c>
      <c r="C295" s="35" t="s">
        <v>295</v>
      </c>
      <c r="D295" s="25">
        <v>1700</v>
      </c>
      <c r="E295" s="25">
        <v>1700</v>
      </c>
      <c r="F295" s="21" t="s">
        <v>19</v>
      </c>
      <c r="G295" s="23">
        <v>84.8</v>
      </c>
      <c r="H295" s="23">
        <f t="shared" si="12"/>
        <v>29.333333333333332</v>
      </c>
      <c r="I295" s="23" t="e">
        <f>AVERAGE(#REF!,G293)</f>
        <v>#REF!</v>
      </c>
      <c r="J295" s="23" t="e">
        <f>CONVERT(I295,"F","C")</f>
        <v>#REF!</v>
      </c>
      <c r="K295" s="23">
        <v>111.2</v>
      </c>
      <c r="L295" s="23">
        <f t="shared" si="13"/>
        <v>44</v>
      </c>
      <c r="M295" s="23">
        <f>AVERAGE(O295:P295)</f>
        <v>94.4</v>
      </c>
      <c r="N295" s="23">
        <f>CONVERT(M295,"F","C")</f>
        <v>34.666666666666671</v>
      </c>
      <c r="O295" s="25">
        <v>116</v>
      </c>
      <c r="P295" s="25">
        <v>72.8</v>
      </c>
      <c r="Q295" s="23">
        <v>8.6999999999999993</v>
      </c>
      <c r="R295" s="25">
        <v>7.98</v>
      </c>
      <c r="S295" s="22">
        <v>340.6</v>
      </c>
      <c r="T295" s="22"/>
      <c r="U295" s="23">
        <v>5.2</v>
      </c>
      <c r="V295" s="23"/>
      <c r="W295" s="23"/>
      <c r="X295" s="23"/>
      <c r="Y295" s="25" t="s">
        <v>60</v>
      </c>
      <c r="Z295" s="28">
        <v>40.435000000000002</v>
      </c>
      <c r="AA295" s="27"/>
      <c r="AB295" s="4">
        <f t="shared" si="14"/>
        <v>49</v>
      </c>
    </row>
    <row r="296" spans="1:28" x14ac:dyDescent="0.25">
      <c r="A296" s="21">
        <v>42909</v>
      </c>
      <c r="B296" s="25">
        <v>715</v>
      </c>
      <c r="C296" s="35"/>
      <c r="D296" s="25"/>
      <c r="E296" s="25"/>
      <c r="F296" s="21" t="s">
        <v>19</v>
      </c>
      <c r="G296" s="23">
        <v>77</v>
      </c>
      <c r="H296" s="23">
        <f t="shared" si="12"/>
        <v>25</v>
      </c>
      <c r="I296" s="23"/>
      <c r="J296" s="23"/>
      <c r="K296" s="23">
        <v>78</v>
      </c>
      <c r="L296" s="23">
        <f t="shared" si="13"/>
        <v>25.555555555555554</v>
      </c>
      <c r="M296" s="25"/>
      <c r="N296" s="25"/>
      <c r="O296" s="25"/>
      <c r="P296" s="25"/>
      <c r="Q296" s="23">
        <v>9.5</v>
      </c>
      <c r="R296" s="25">
        <v>8.0299999999999994</v>
      </c>
      <c r="S296" s="22">
        <v>356.2</v>
      </c>
      <c r="T296" s="22"/>
      <c r="U296" s="23"/>
      <c r="V296" s="23"/>
      <c r="W296" s="23"/>
      <c r="X296" s="23"/>
      <c r="Y296" s="25" t="s">
        <v>368</v>
      </c>
      <c r="Z296" s="25">
        <v>45.610999999999997</v>
      </c>
      <c r="AA296" s="27"/>
      <c r="AB296" s="4">
        <f t="shared" si="14"/>
        <v>49</v>
      </c>
    </row>
    <row r="297" spans="1:28" x14ac:dyDescent="0.25">
      <c r="A297" s="21">
        <v>42909</v>
      </c>
      <c r="B297" s="25">
        <v>1632</v>
      </c>
      <c r="C297" s="35"/>
      <c r="D297" s="25"/>
      <c r="E297" s="25"/>
      <c r="F297" s="21" t="s">
        <v>19</v>
      </c>
      <c r="G297" s="23">
        <v>86.2</v>
      </c>
      <c r="H297" s="23">
        <f t="shared" si="12"/>
        <v>30.111111111111111</v>
      </c>
      <c r="I297" s="23">
        <f>AVERAGE(G296:G297)</f>
        <v>81.599999999999994</v>
      </c>
      <c r="J297" s="23">
        <f>CONVERT(I297,"F","C")</f>
        <v>27.55555555555555</v>
      </c>
      <c r="K297" s="23">
        <v>104.7</v>
      </c>
      <c r="L297" s="23">
        <f t="shared" si="13"/>
        <v>40.388888888888893</v>
      </c>
      <c r="M297" s="23">
        <f>AVERAGE(O297:P297)</f>
        <v>94.300000000000011</v>
      </c>
      <c r="N297" s="23">
        <f>CONVERT(M297,"F","C")</f>
        <v>34.611111111111114</v>
      </c>
      <c r="O297" s="25">
        <v>115.7</v>
      </c>
      <c r="P297" s="25">
        <v>72.900000000000006</v>
      </c>
      <c r="Q297" s="23">
        <v>9.5</v>
      </c>
      <c r="R297" s="25">
        <v>7.97</v>
      </c>
      <c r="S297" s="22">
        <v>353.6</v>
      </c>
      <c r="T297" s="22"/>
      <c r="U297" s="23"/>
      <c r="V297" s="23"/>
      <c r="W297" s="23"/>
      <c r="X297" s="23"/>
      <c r="Y297" s="25" t="s">
        <v>369</v>
      </c>
      <c r="Z297" s="25"/>
      <c r="AA297" s="27"/>
      <c r="AB297" s="4">
        <f t="shared" si="14"/>
        <v>49</v>
      </c>
    </row>
    <row r="298" spans="1:28" x14ac:dyDescent="0.25">
      <c r="A298" s="21">
        <v>42910</v>
      </c>
      <c r="B298" s="25">
        <v>651</v>
      </c>
      <c r="C298" s="35"/>
      <c r="D298" s="25"/>
      <c r="E298" s="25"/>
      <c r="F298" s="21" t="s">
        <v>19</v>
      </c>
      <c r="G298" s="23">
        <v>76.2</v>
      </c>
      <c r="H298" s="23">
        <f t="shared" si="12"/>
        <v>24.555555555555557</v>
      </c>
      <c r="I298" s="23"/>
      <c r="J298" s="23"/>
      <c r="K298" s="23">
        <v>77.099999999999994</v>
      </c>
      <c r="L298" s="23">
        <f t="shared" si="13"/>
        <v>25.05555555555555</v>
      </c>
      <c r="M298" s="25"/>
      <c r="N298" s="25"/>
      <c r="O298" s="25"/>
      <c r="P298" s="25"/>
      <c r="Q298" s="23">
        <v>8.3000000000000007</v>
      </c>
      <c r="R298" s="25">
        <v>8.09</v>
      </c>
      <c r="S298" s="22">
        <v>356.2</v>
      </c>
      <c r="T298" s="22"/>
      <c r="U298" s="23"/>
      <c r="V298" s="23"/>
      <c r="W298" s="23"/>
      <c r="X298" s="23"/>
      <c r="Y298" s="25" t="s">
        <v>370</v>
      </c>
      <c r="Z298" s="25">
        <v>34.020000000000003</v>
      </c>
      <c r="AA298" s="27"/>
      <c r="AB298" s="4">
        <f t="shared" si="14"/>
        <v>49</v>
      </c>
    </row>
    <row r="299" spans="1:28" x14ac:dyDescent="0.25">
      <c r="A299" s="21">
        <v>42910</v>
      </c>
      <c r="B299" s="25">
        <v>1154</v>
      </c>
      <c r="C299" s="35"/>
      <c r="D299" s="25"/>
      <c r="E299" s="25"/>
      <c r="F299" s="21" t="s">
        <v>19</v>
      </c>
      <c r="G299" s="23">
        <v>86.4</v>
      </c>
      <c r="H299" s="23">
        <f t="shared" si="12"/>
        <v>30.222222222222225</v>
      </c>
      <c r="I299" s="23"/>
      <c r="J299" s="23"/>
      <c r="K299" s="23">
        <v>107.7</v>
      </c>
      <c r="L299" s="23">
        <f t="shared" si="13"/>
        <v>42.055555555555557</v>
      </c>
      <c r="M299" s="25"/>
      <c r="N299" s="25"/>
      <c r="O299" s="25"/>
      <c r="P299" s="25"/>
      <c r="Q299" s="23">
        <v>8.5</v>
      </c>
      <c r="R299" s="25">
        <v>7.92</v>
      </c>
      <c r="S299" s="22">
        <v>352.3</v>
      </c>
      <c r="T299" s="22"/>
      <c r="U299" s="23"/>
      <c r="V299" s="23"/>
      <c r="W299" s="23"/>
      <c r="X299" s="23"/>
      <c r="Y299" s="25" t="s">
        <v>372</v>
      </c>
      <c r="Z299" s="25">
        <v>30.579000000000001</v>
      </c>
      <c r="AA299" s="27"/>
      <c r="AB299" s="4">
        <f t="shared" si="14"/>
        <v>49</v>
      </c>
    </row>
    <row r="300" spans="1:28" x14ac:dyDescent="0.25">
      <c r="A300" s="21">
        <v>42910</v>
      </c>
      <c r="B300" s="25">
        <v>1538</v>
      </c>
      <c r="C300" s="35"/>
      <c r="D300" s="25"/>
      <c r="E300" s="25"/>
      <c r="F300" s="21" t="s">
        <v>19</v>
      </c>
      <c r="G300" s="23">
        <v>86.2</v>
      </c>
      <c r="H300" s="23">
        <f t="shared" si="12"/>
        <v>30.111111111111111</v>
      </c>
      <c r="I300" s="23">
        <f>AVERAGE(G298,G299)</f>
        <v>81.300000000000011</v>
      </c>
      <c r="J300" s="23">
        <f>CONVERT(I300,"F","C")</f>
        <v>27.388888888888893</v>
      </c>
      <c r="K300" s="23">
        <v>107.5</v>
      </c>
      <c r="L300" s="23">
        <f t="shared" si="13"/>
        <v>41.944444444444443</v>
      </c>
      <c r="M300" s="23">
        <f>AVERAGE(O300:P300)</f>
        <v>92.55</v>
      </c>
      <c r="N300" s="23">
        <f>CONVERT(M300,"F","C")</f>
        <v>33.638888888888886</v>
      </c>
      <c r="O300" s="25">
        <v>113.5</v>
      </c>
      <c r="P300" s="25">
        <v>71.599999999999994</v>
      </c>
      <c r="Q300" s="23">
        <v>8.6999999999999993</v>
      </c>
      <c r="R300" s="33">
        <v>8</v>
      </c>
      <c r="S300" s="22">
        <v>352.3</v>
      </c>
      <c r="T300" s="22"/>
      <c r="U300" s="23"/>
      <c r="V300" s="23"/>
      <c r="W300" s="23"/>
      <c r="X300" s="23"/>
      <c r="Y300" s="25" t="s">
        <v>69</v>
      </c>
      <c r="Z300" s="25"/>
      <c r="AA300" s="27"/>
      <c r="AB300" s="4">
        <f t="shared" si="14"/>
        <v>49</v>
      </c>
    </row>
    <row r="301" spans="1:28" x14ac:dyDescent="0.25">
      <c r="A301" s="21">
        <v>42911</v>
      </c>
      <c r="B301" s="25">
        <v>832</v>
      </c>
      <c r="C301" s="35"/>
      <c r="D301" s="25"/>
      <c r="E301" s="25"/>
      <c r="F301" s="21" t="s">
        <v>19</v>
      </c>
      <c r="G301" s="23">
        <v>80.400000000000006</v>
      </c>
      <c r="H301" s="23">
        <f t="shared" si="12"/>
        <v>26.888888888888893</v>
      </c>
      <c r="I301" s="23"/>
      <c r="J301" s="23"/>
      <c r="K301" s="23">
        <v>92</v>
      </c>
      <c r="L301" s="23">
        <f t="shared" si="13"/>
        <v>33.333333333333336</v>
      </c>
      <c r="M301" s="25"/>
      <c r="N301" s="25"/>
      <c r="O301" s="25"/>
      <c r="P301" s="25"/>
      <c r="Q301" s="23">
        <v>8.9</v>
      </c>
      <c r="R301" s="25">
        <v>7.84</v>
      </c>
      <c r="S301" s="22">
        <v>353.6</v>
      </c>
      <c r="T301" s="22"/>
      <c r="U301" s="23"/>
      <c r="V301" s="23"/>
      <c r="W301" s="23"/>
      <c r="X301" s="23"/>
      <c r="Y301" s="25" t="s">
        <v>339</v>
      </c>
      <c r="Z301" s="25">
        <v>44.262999999999998</v>
      </c>
      <c r="AA301" s="27"/>
      <c r="AB301" s="4">
        <f t="shared" si="14"/>
        <v>49</v>
      </c>
    </row>
    <row r="302" spans="1:28" x14ac:dyDescent="0.25">
      <c r="A302" s="21">
        <v>42911</v>
      </c>
      <c r="B302" s="25">
        <v>1332</v>
      </c>
      <c r="C302" s="35"/>
      <c r="D302" s="25"/>
      <c r="E302" s="25"/>
      <c r="F302" s="21" t="s">
        <v>19</v>
      </c>
      <c r="G302" s="23">
        <v>84.8</v>
      </c>
      <c r="H302" s="23">
        <f t="shared" si="12"/>
        <v>29.333333333333332</v>
      </c>
      <c r="I302" s="23"/>
      <c r="J302" s="23"/>
      <c r="K302" s="23">
        <v>100</v>
      </c>
      <c r="L302" s="23">
        <f t="shared" si="13"/>
        <v>37.777777777777779</v>
      </c>
      <c r="M302" s="25"/>
      <c r="N302" s="25"/>
      <c r="O302" s="25"/>
      <c r="P302" s="25"/>
      <c r="Q302" s="23">
        <v>8.3000000000000007</v>
      </c>
      <c r="R302" s="25">
        <v>7.93</v>
      </c>
      <c r="S302" s="22">
        <v>353.6</v>
      </c>
      <c r="T302" s="22"/>
      <c r="U302" s="23"/>
      <c r="V302" s="23"/>
      <c r="W302" s="23"/>
      <c r="X302" s="23"/>
      <c r="Y302" s="25" t="s">
        <v>70</v>
      </c>
      <c r="Z302" s="25"/>
      <c r="AA302" s="27" t="s">
        <v>374</v>
      </c>
      <c r="AB302" s="4">
        <f t="shared" si="14"/>
        <v>49</v>
      </c>
    </row>
    <row r="303" spans="1:28" x14ac:dyDescent="0.25">
      <c r="A303" s="21">
        <v>42911</v>
      </c>
      <c r="B303" s="25">
        <v>1710</v>
      </c>
      <c r="C303" s="35"/>
      <c r="D303" s="25"/>
      <c r="E303" s="25"/>
      <c r="F303" s="21" t="s">
        <v>19</v>
      </c>
      <c r="G303" s="23">
        <v>78.7</v>
      </c>
      <c r="H303" s="23">
        <f t="shared" si="12"/>
        <v>25.944444444444446</v>
      </c>
      <c r="I303" s="23">
        <f>AVERAGE(G303,G302)</f>
        <v>81.75</v>
      </c>
      <c r="J303" s="23">
        <f>CONVERT(I303,"F","C")</f>
        <v>27.638888888888889</v>
      </c>
      <c r="K303" s="23">
        <v>95.3</v>
      </c>
      <c r="L303" s="23">
        <f t="shared" si="13"/>
        <v>35.166666666666664</v>
      </c>
      <c r="M303" s="23">
        <f>AVERAGE(O303:P303)</f>
        <v>93</v>
      </c>
      <c r="N303" s="23">
        <f>CONVERT(M303,"F","C")</f>
        <v>33.888888888888886</v>
      </c>
      <c r="O303" s="25">
        <v>107.5</v>
      </c>
      <c r="P303" s="25">
        <v>78.5</v>
      </c>
      <c r="Q303" s="23">
        <v>8</v>
      </c>
      <c r="R303" s="23">
        <v>8</v>
      </c>
      <c r="S303" s="22">
        <v>351</v>
      </c>
      <c r="T303" s="22"/>
      <c r="U303" s="23"/>
      <c r="V303" s="23"/>
      <c r="W303" s="23"/>
      <c r="X303" s="23"/>
      <c r="Y303" s="25" t="s">
        <v>379</v>
      </c>
      <c r="Z303" s="25"/>
      <c r="AA303" s="37"/>
      <c r="AB303" s="4">
        <f t="shared" si="14"/>
        <v>49</v>
      </c>
    </row>
    <row r="304" spans="1:28" x14ac:dyDescent="0.25">
      <c r="A304" s="21">
        <v>42912</v>
      </c>
      <c r="B304" s="25">
        <v>758</v>
      </c>
      <c r="C304" s="35"/>
      <c r="D304" s="25"/>
      <c r="E304" s="25"/>
      <c r="F304" s="21" t="s">
        <v>19</v>
      </c>
      <c r="G304" s="23">
        <v>76.099999999999994</v>
      </c>
      <c r="H304" s="23">
        <f t="shared" si="12"/>
        <v>24.499999999999996</v>
      </c>
      <c r="I304" s="23"/>
      <c r="J304" s="23"/>
      <c r="K304" s="23">
        <v>76</v>
      </c>
      <c r="L304" s="23">
        <f t="shared" si="13"/>
        <v>24.444444444444443</v>
      </c>
      <c r="M304" s="25"/>
      <c r="N304" s="25"/>
      <c r="O304" s="25"/>
      <c r="P304" s="25"/>
      <c r="Q304" s="23">
        <v>8.6</v>
      </c>
      <c r="R304" s="25">
        <v>7.78</v>
      </c>
      <c r="S304" s="22">
        <v>358.8</v>
      </c>
      <c r="T304" s="22"/>
      <c r="U304" s="23"/>
      <c r="V304" s="23"/>
      <c r="W304" s="23"/>
      <c r="X304" s="23"/>
      <c r="Y304" s="25" t="s">
        <v>379</v>
      </c>
      <c r="Z304" s="25"/>
      <c r="AA304" s="27"/>
      <c r="AB304" s="4">
        <f t="shared" si="14"/>
        <v>49</v>
      </c>
    </row>
    <row r="305" spans="1:28" x14ac:dyDescent="0.25">
      <c r="A305" s="21">
        <v>42912</v>
      </c>
      <c r="B305" s="25">
        <v>1350</v>
      </c>
      <c r="C305" s="35"/>
      <c r="D305" s="25"/>
      <c r="E305" s="25"/>
      <c r="F305" s="21" t="s">
        <v>19</v>
      </c>
      <c r="G305" s="23">
        <v>83.7</v>
      </c>
      <c r="H305" s="23">
        <f t="shared" si="12"/>
        <v>28.722222222222221</v>
      </c>
      <c r="I305" s="23"/>
      <c r="J305" s="23"/>
      <c r="K305" s="23">
        <v>99.8</v>
      </c>
      <c r="L305" s="23">
        <f t="shared" si="13"/>
        <v>37.666666666666664</v>
      </c>
      <c r="M305" s="25"/>
      <c r="N305" s="25"/>
      <c r="O305" s="25"/>
      <c r="P305" s="25"/>
      <c r="Q305" s="23">
        <v>9.4</v>
      </c>
      <c r="R305" s="25">
        <v>7.95</v>
      </c>
      <c r="S305" s="22">
        <v>353.6</v>
      </c>
      <c r="T305" s="22"/>
      <c r="U305" s="23"/>
      <c r="V305" s="23"/>
      <c r="W305" s="23"/>
      <c r="X305" s="23"/>
      <c r="Y305" s="25" t="s">
        <v>379</v>
      </c>
      <c r="Z305" s="25"/>
      <c r="AA305" s="37"/>
      <c r="AB305" s="4">
        <f t="shared" si="14"/>
        <v>49</v>
      </c>
    </row>
    <row r="306" spans="1:28" x14ac:dyDescent="0.25">
      <c r="A306" s="21">
        <v>42912</v>
      </c>
      <c r="B306" s="25">
        <v>1732</v>
      </c>
      <c r="C306" s="35"/>
      <c r="D306" s="25"/>
      <c r="E306" s="25"/>
      <c r="F306" s="21" t="s">
        <v>19</v>
      </c>
      <c r="G306" s="23">
        <v>84</v>
      </c>
      <c r="H306" s="23">
        <f t="shared" si="12"/>
        <v>28.888888888888889</v>
      </c>
      <c r="I306" s="23">
        <f>AVERAGE(G306,G304)</f>
        <v>80.05</v>
      </c>
      <c r="J306" s="23">
        <f>CONVERT(I306,"F","C")</f>
        <v>26.694444444444443</v>
      </c>
      <c r="K306" s="23">
        <v>103.2</v>
      </c>
      <c r="L306" s="23">
        <f t="shared" si="13"/>
        <v>39.555555555555557</v>
      </c>
      <c r="M306" s="23">
        <f>AVERAGE(O306:P306)</f>
        <v>85.9</v>
      </c>
      <c r="N306" s="23">
        <f>CONVERT(M306,"F","C")</f>
        <v>29.944444444444446</v>
      </c>
      <c r="O306" s="25">
        <v>109</v>
      </c>
      <c r="P306" s="25">
        <v>62.8</v>
      </c>
      <c r="Q306" s="23">
        <v>9.5</v>
      </c>
      <c r="R306" s="25">
        <v>7.93</v>
      </c>
      <c r="S306" s="22">
        <v>353.6</v>
      </c>
      <c r="T306" s="22"/>
      <c r="U306" s="23"/>
      <c r="V306" s="23"/>
      <c r="W306" s="23"/>
      <c r="X306" s="23"/>
      <c r="Y306" s="25" t="s">
        <v>379</v>
      </c>
      <c r="Z306" s="25"/>
      <c r="AA306" s="37"/>
      <c r="AB306" s="4">
        <f t="shared" si="14"/>
        <v>49</v>
      </c>
    </row>
    <row r="307" spans="1:28" x14ac:dyDescent="0.25">
      <c r="A307" s="21">
        <v>42913</v>
      </c>
      <c r="B307" s="25">
        <v>730</v>
      </c>
      <c r="C307" s="35"/>
      <c r="D307" s="25"/>
      <c r="E307" s="25"/>
      <c r="F307" s="21" t="s">
        <v>19</v>
      </c>
      <c r="G307" s="23">
        <v>76.400000000000006</v>
      </c>
      <c r="H307" s="23">
        <f t="shared" si="12"/>
        <v>24.666666666666668</v>
      </c>
      <c r="I307" s="23"/>
      <c r="J307" s="23"/>
      <c r="K307" s="23">
        <v>76.5</v>
      </c>
      <c r="L307" s="23">
        <f t="shared" si="13"/>
        <v>24.722222222222221</v>
      </c>
      <c r="M307" s="25"/>
      <c r="N307" s="25"/>
      <c r="O307" s="25"/>
      <c r="P307" s="25"/>
      <c r="Q307" s="23">
        <v>8</v>
      </c>
      <c r="R307" s="25">
        <v>7.88</v>
      </c>
      <c r="S307" s="22">
        <v>352.3</v>
      </c>
      <c r="T307" s="22"/>
      <c r="U307" s="23"/>
      <c r="V307" s="23"/>
      <c r="W307" s="23"/>
      <c r="X307" s="23"/>
      <c r="Y307" s="25" t="s">
        <v>379</v>
      </c>
      <c r="Z307" s="25">
        <v>42.273000000000003</v>
      </c>
      <c r="AA307" s="27"/>
      <c r="AB307" s="4">
        <f t="shared" si="14"/>
        <v>49</v>
      </c>
    </row>
    <row r="308" spans="1:28" x14ac:dyDescent="0.25">
      <c r="A308" s="21">
        <v>42913</v>
      </c>
      <c r="B308" s="25">
        <v>1153</v>
      </c>
      <c r="C308" s="35"/>
      <c r="D308" s="25"/>
      <c r="E308" s="25"/>
      <c r="F308" s="21" t="s">
        <v>19</v>
      </c>
      <c r="G308" s="23">
        <v>82.5</v>
      </c>
      <c r="H308" s="23">
        <f t="shared" si="12"/>
        <v>28.055555555555554</v>
      </c>
      <c r="I308" s="23"/>
      <c r="J308" s="23"/>
      <c r="K308" s="23">
        <v>99.1</v>
      </c>
      <c r="L308" s="23">
        <f t="shared" si="13"/>
        <v>37.277777777777771</v>
      </c>
      <c r="M308" s="25"/>
      <c r="N308" s="25"/>
      <c r="O308" s="25"/>
      <c r="P308" s="25"/>
      <c r="Q308" s="23">
        <v>9.6999999999999993</v>
      </c>
      <c r="R308" s="25">
        <v>7.92</v>
      </c>
      <c r="S308" s="22">
        <v>356.2</v>
      </c>
      <c r="T308" s="22"/>
      <c r="U308" s="23"/>
      <c r="V308" s="23"/>
      <c r="W308" s="23"/>
      <c r="X308" s="23"/>
      <c r="Y308" s="25" t="s">
        <v>115</v>
      </c>
      <c r="Z308" s="25"/>
      <c r="AA308" s="27"/>
      <c r="AB308" s="4">
        <f t="shared" si="14"/>
        <v>49</v>
      </c>
    </row>
    <row r="309" spans="1:28" x14ac:dyDescent="0.25">
      <c r="A309" s="21">
        <v>42913</v>
      </c>
      <c r="B309" s="25">
        <v>1735</v>
      </c>
      <c r="C309" s="35"/>
      <c r="D309" s="25"/>
      <c r="E309" s="25"/>
      <c r="F309" s="21" t="s">
        <v>19</v>
      </c>
      <c r="G309" s="23">
        <v>83.2</v>
      </c>
      <c r="H309" s="23">
        <f t="shared" si="12"/>
        <v>28.444444444444446</v>
      </c>
      <c r="I309" s="23">
        <f>AVERAGE(G309,G307)</f>
        <v>79.800000000000011</v>
      </c>
      <c r="J309" s="23">
        <f>CONVERT(I309,"F","C")</f>
        <v>26.555555555555561</v>
      </c>
      <c r="K309" s="23">
        <v>102.5</v>
      </c>
      <c r="L309" s="23">
        <f t="shared" si="13"/>
        <v>39.166666666666664</v>
      </c>
      <c r="M309" s="23">
        <f>AVERAGE(O309:P309)</f>
        <v>87.25</v>
      </c>
      <c r="N309" s="23">
        <f>CONVERT(M309,"F","C")</f>
        <v>30.694444444444443</v>
      </c>
      <c r="O309" s="25">
        <v>106.4</v>
      </c>
      <c r="P309" s="25">
        <v>68.099999999999994</v>
      </c>
      <c r="Q309" s="23">
        <v>8.6999999999999993</v>
      </c>
      <c r="R309" s="33">
        <v>7.96</v>
      </c>
      <c r="S309" s="22">
        <v>348.40000000000003</v>
      </c>
      <c r="T309" s="22"/>
      <c r="U309" s="23"/>
      <c r="V309" s="23"/>
      <c r="W309" s="23"/>
      <c r="X309" s="23"/>
      <c r="Y309" s="25" t="s">
        <v>74</v>
      </c>
      <c r="Z309" s="25">
        <v>37.555999999999997</v>
      </c>
      <c r="AA309" s="27"/>
      <c r="AB309" s="4">
        <f t="shared" si="14"/>
        <v>49</v>
      </c>
    </row>
    <row r="310" spans="1:28" x14ac:dyDescent="0.25">
      <c r="A310" s="21">
        <v>42914</v>
      </c>
      <c r="B310" s="25">
        <v>724</v>
      </c>
      <c r="C310" s="35"/>
      <c r="D310" s="25"/>
      <c r="E310" s="25"/>
      <c r="F310" s="21" t="s">
        <v>19</v>
      </c>
      <c r="G310" s="23">
        <v>73.7</v>
      </c>
      <c r="H310" s="23">
        <f t="shared" si="12"/>
        <v>23.166666666666668</v>
      </c>
      <c r="I310" s="23"/>
      <c r="J310" s="23"/>
      <c r="K310" s="23">
        <v>69</v>
      </c>
      <c r="L310" s="23">
        <f t="shared" si="13"/>
        <v>20.555555555555554</v>
      </c>
      <c r="M310" s="25"/>
      <c r="N310" s="25"/>
      <c r="O310" s="25"/>
      <c r="P310" s="25"/>
      <c r="Q310" s="23">
        <v>9.3000000000000007</v>
      </c>
      <c r="R310" s="33">
        <v>7.95</v>
      </c>
      <c r="S310" s="22">
        <v>353.6</v>
      </c>
      <c r="T310" s="22"/>
      <c r="U310" s="23"/>
      <c r="V310" s="23"/>
      <c r="W310" s="23"/>
      <c r="X310" s="23"/>
      <c r="Y310" s="25" t="s">
        <v>383</v>
      </c>
      <c r="Z310" s="25"/>
      <c r="AA310" s="27"/>
      <c r="AB310" s="4">
        <f t="shared" si="14"/>
        <v>49</v>
      </c>
    </row>
    <row r="311" spans="1:28" x14ac:dyDescent="0.25">
      <c r="A311" s="21">
        <v>42914</v>
      </c>
      <c r="B311" s="25">
        <v>1705</v>
      </c>
      <c r="C311" s="35"/>
      <c r="D311" s="25"/>
      <c r="E311" s="25"/>
      <c r="F311" s="21" t="s">
        <v>19</v>
      </c>
      <c r="G311" s="23">
        <v>82.1</v>
      </c>
      <c r="H311" s="23">
        <f t="shared" si="12"/>
        <v>27.833333333333329</v>
      </c>
      <c r="I311" s="23">
        <f>AVERAGE(G311,G310)</f>
        <v>77.900000000000006</v>
      </c>
      <c r="J311" s="23">
        <f>CONVERT(I311,"F","C")</f>
        <v>25.500000000000004</v>
      </c>
      <c r="K311" s="23">
        <v>102.3</v>
      </c>
      <c r="L311" s="23">
        <f t="shared" si="13"/>
        <v>39.05555555555555</v>
      </c>
      <c r="M311" s="23">
        <f>AVERAGE(O311:P311)</f>
        <v>81.5</v>
      </c>
      <c r="N311" s="23">
        <f>CONVERT(M311,"F","C")</f>
        <v>27.5</v>
      </c>
      <c r="O311" s="25">
        <v>103.2</v>
      </c>
      <c r="P311" s="25">
        <v>59.8</v>
      </c>
      <c r="Q311" s="23">
        <v>9.6999999999999993</v>
      </c>
      <c r="R311" s="33">
        <v>7.89</v>
      </c>
      <c r="S311" s="22">
        <v>351</v>
      </c>
      <c r="T311" s="22"/>
      <c r="U311" s="23"/>
      <c r="V311" s="23"/>
      <c r="W311" s="23"/>
      <c r="X311" s="23"/>
      <c r="Y311" s="25" t="s">
        <v>384</v>
      </c>
      <c r="Z311" s="25">
        <v>38.488999999999997</v>
      </c>
      <c r="AA311" s="27"/>
      <c r="AB311" s="4">
        <f t="shared" si="14"/>
        <v>49</v>
      </c>
    </row>
    <row r="312" spans="1:28" x14ac:dyDescent="0.25">
      <c r="A312" s="21">
        <v>42916</v>
      </c>
      <c r="B312" s="25">
        <v>735</v>
      </c>
      <c r="C312" s="35"/>
      <c r="D312" s="25"/>
      <c r="E312" s="25"/>
      <c r="F312" s="21" t="s">
        <v>19</v>
      </c>
      <c r="G312" s="23">
        <v>75.099999999999994</v>
      </c>
      <c r="H312" s="23">
        <f t="shared" si="12"/>
        <v>23.944444444444439</v>
      </c>
      <c r="I312" s="23"/>
      <c r="J312" s="23"/>
      <c r="K312" s="23">
        <v>75.900000000000006</v>
      </c>
      <c r="L312" s="23">
        <f t="shared" si="13"/>
        <v>24.388888888888893</v>
      </c>
      <c r="M312" s="25"/>
      <c r="N312" s="25"/>
      <c r="O312" s="25"/>
      <c r="P312" s="25"/>
      <c r="Q312" s="23">
        <v>9.5</v>
      </c>
      <c r="R312" s="33">
        <v>7.85</v>
      </c>
      <c r="S312" s="22">
        <v>357.5</v>
      </c>
      <c r="T312" s="22"/>
      <c r="U312" s="23"/>
      <c r="V312" s="23"/>
      <c r="W312" s="23"/>
      <c r="X312" s="23"/>
      <c r="Y312" s="25" t="s">
        <v>385</v>
      </c>
      <c r="Z312" s="25"/>
      <c r="AA312" s="27"/>
      <c r="AB312" s="4">
        <f t="shared" si="14"/>
        <v>49</v>
      </c>
    </row>
    <row r="313" spans="1:28" x14ac:dyDescent="0.25">
      <c r="A313" s="21">
        <v>42916</v>
      </c>
      <c r="B313" s="25">
        <v>1216</v>
      </c>
      <c r="C313" s="35"/>
      <c r="D313" s="25"/>
      <c r="E313" s="25"/>
      <c r="F313" s="21" t="s">
        <v>19</v>
      </c>
      <c r="G313" s="23">
        <v>83.3</v>
      </c>
      <c r="H313" s="23">
        <f t="shared" si="12"/>
        <v>28.499999999999996</v>
      </c>
      <c r="I313" s="23"/>
      <c r="J313" s="23"/>
      <c r="K313" s="23">
        <v>101</v>
      </c>
      <c r="L313" s="23">
        <f t="shared" si="13"/>
        <v>38.333333333333336</v>
      </c>
      <c r="M313" s="25"/>
      <c r="N313" s="25"/>
      <c r="O313" s="25"/>
      <c r="P313" s="25"/>
      <c r="Q313" s="23">
        <v>8.9</v>
      </c>
      <c r="R313" s="33">
        <v>7.88</v>
      </c>
      <c r="S313" s="22">
        <v>348.40000000000003</v>
      </c>
      <c r="T313" s="22"/>
      <c r="U313" s="23"/>
      <c r="V313" s="23"/>
      <c r="W313" s="23"/>
      <c r="X313" s="23"/>
      <c r="Y313" s="25" t="s">
        <v>400</v>
      </c>
      <c r="Z313" s="25"/>
      <c r="AA313" s="27"/>
      <c r="AB313" s="4">
        <f t="shared" si="14"/>
        <v>49</v>
      </c>
    </row>
    <row r="314" spans="1:28" x14ac:dyDescent="0.25">
      <c r="A314" s="21">
        <v>42916</v>
      </c>
      <c r="B314" s="25">
        <v>1632</v>
      </c>
      <c r="C314" s="35"/>
      <c r="D314" s="25"/>
      <c r="E314" s="25"/>
      <c r="F314" s="21" t="s">
        <v>19</v>
      </c>
      <c r="G314" s="23">
        <v>85</v>
      </c>
      <c r="H314" s="23">
        <f t="shared" si="12"/>
        <v>29.444444444444443</v>
      </c>
      <c r="I314" s="23">
        <f>AVERAGE(G314,G312)</f>
        <v>80.05</v>
      </c>
      <c r="J314" s="23">
        <f>CONVERT(I314,"F","C")</f>
        <v>26.694444444444443</v>
      </c>
      <c r="K314" s="23">
        <v>108.2</v>
      </c>
      <c r="L314" s="23">
        <f t="shared" si="13"/>
        <v>42.333333333333336</v>
      </c>
      <c r="M314" s="23">
        <f>AVERAGE(O314:P314)</f>
        <v>87.85</v>
      </c>
      <c r="N314" s="23">
        <f>CONVERT(M314,"F","C")</f>
        <v>31.027777777777775</v>
      </c>
      <c r="O314" s="25">
        <v>108.9</v>
      </c>
      <c r="P314" s="25">
        <v>66.8</v>
      </c>
      <c r="Q314" s="23">
        <v>9.3000000000000007</v>
      </c>
      <c r="R314" s="33">
        <v>7.91</v>
      </c>
      <c r="S314" s="22">
        <v>348.40000000000003</v>
      </c>
      <c r="T314" s="22"/>
      <c r="U314" s="23"/>
      <c r="V314" s="23"/>
      <c r="W314" s="23"/>
      <c r="X314" s="23"/>
      <c r="Y314" s="25" t="s">
        <v>400</v>
      </c>
      <c r="Z314" s="25"/>
      <c r="AA314" s="27"/>
      <c r="AB314" s="4">
        <f t="shared" si="14"/>
        <v>49</v>
      </c>
    </row>
    <row r="315" spans="1:28" x14ac:dyDescent="0.25">
      <c r="A315" s="21">
        <v>42917</v>
      </c>
      <c r="B315" s="25">
        <v>742</v>
      </c>
      <c r="C315" s="35"/>
      <c r="D315" s="25"/>
      <c r="E315" s="25"/>
      <c r="F315" s="21" t="s">
        <v>19</v>
      </c>
      <c r="G315" s="23">
        <v>74.400000000000006</v>
      </c>
      <c r="H315" s="23">
        <f t="shared" si="12"/>
        <v>23.555555555555557</v>
      </c>
      <c r="I315" s="23"/>
      <c r="J315" s="23"/>
      <c r="K315" s="23">
        <v>76.8</v>
      </c>
      <c r="L315" s="23" t="e">
        <f>#REF!</f>
        <v>#REF!</v>
      </c>
      <c r="M315" s="25"/>
      <c r="N315" s="25"/>
      <c r="O315" s="25"/>
      <c r="P315" s="25"/>
      <c r="Q315" s="23">
        <v>8.6</v>
      </c>
      <c r="R315" s="33">
        <v>7.81</v>
      </c>
      <c r="S315" s="22">
        <v>340.6</v>
      </c>
      <c r="T315" s="22"/>
      <c r="U315" s="23"/>
      <c r="V315" s="23"/>
      <c r="W315" s="23"/>
      <c r="X315" s="23"/>
      <c r="Y315" s="25" t="s">
        <v>400</v>
      </c>
      <c r="Z315" s="25"/>
      <c r="AA315" s="27"/>
      <c r="AB315" s="4">
        <f t="shared" si="14"/>
        <v>49</v>
      </c>
    </row>
    <row r="316" spans="1:28" x14ac:dyDescent="0.25">
      <c r="A316" s="21">
        <v>42917</v>
      </c>
      <c r="B316" s="25">
        <v>1447</v>
      </c>
      <c r="C316" s="35"/>
      <c r="D316" s="25"/>
      <c r="E316" s="25"/>
      <c r="F316" s="21" t="s">
        <v>19</v>
      </c>
      <c r="G316" s="23">
        <v>85.1</v>
      </c>
      <c r="H316" s="23">
        <f t="shared" si="12"/>
        <v>29.499999999999996</v>
      </c>
      <c r="I316" s="23">
        <f>AVERAGE(G316,G315)</f>
        <v>79.75</v>
      </c>
      <c r="J316" s="23">
        <f>CONVERT(I316,"F","C")</f>
        <v>26.527777777777779</v>
      </c>
      <c r="K316" s="23">
        <v>101.9</v>
      </c>
      <c r="L316" s="23">
        <f t="shared" ref="L316:L379" si="15">CONVERT(K316,"F","C")</f>
        <v>38.833333333333336</v>
      </c>
      <c r="M316" s="23">
        <f>AVERAGE(O316:P316)</f>
        <v>85.15</v>
      </c>
      <c r="N316" s="23">
        <f>CONVERT(M316,"F","C")</f>
        <v>29.527777777777779</v>
      </c>
      <c r="O316" s="25">
        <v>103.4</v>
      </c>
      <c r="P316" s="25">
        <v>66.900000000000006</v>
      </c>
      <c r="Q316" s="23">
        <v>9.6999999999999993</v>
      </c>
      <c r="R316" s="33">
        <v>7.9</v>
      </c>
      <c r="S316" s="22">
        <v>349.7</v>
      </c>
      <c r="T316" s="22"/>
      <c r="U316" s="23"/>
      <c r="V316" s="23"/>
      <c r="W316" s="23"/>
      <c r="X316" s="23"/>
      <c r="Y316" s="25" t="s">
        <v>400</v>
      </c>
      <c r="Z316" s="25"/>
      <c r="AA316" s="27"/>
      <c r="AB316" s="4">
        <f t="shared" si="14"/>
        <v>49</v>
      </c>
    </row>
    <row r="317" spans="1:28" x14ac:dyDescent="0.25">
      <c r="A317" s="21">
        <v>42918</v>
      </c>
      <c r="B317" s="25">
        <v>746</v>
      </c>
      <c r="C317" s="35"/>
      <c r="D317" s="25"/>
      <c r="E317" s="25"/>
      <c r="F317" s="21" t="s">
        <v>19</v>
      </c>
      <c r="G317" s="23">
        <v>75.2</v>
      </c>
      <c r="H317" s="23">
        <f t="shared" si="12"/>
        <v>24</v>
      </c>
      <c r="I317" s="23"/>
      <c r="J317" s="23"/>
      <c r="K317" s="23">
        <v>80.599999999999994</v>
      </c>
      <c r="L317" s="23">
        <f t="shared" si="15"/>
        <v>26.999999999999996</v>
      </c>
      <c r="M317" s="25"/>
      <c r="N317" s="25"/>
      <c r="O317" s="25"/>
      <c r="P317" s="25"/>
      <c r="Q317" s="23">
        <v>8.8000000000000007</v>
      </c>
      <c r="R317" s="33">
        <v>7.83</v>
      </c>
      <c r="S317" s="22">
        <v>353.6</v>
      </c>
      <c r="T317" s="22"/>
      <c r="U317" s="23"/>
      <c r="V317" s="23"/>
      <c r="W317" s="23"/>
      <c r="X317" s="23"/>
      <c r="Y317" s="25" t="s">
        <v>400</v>
      </c>
      <c r="Z317" s="25"/>
      <c r="AA317" s="27"/>
      <c r="AB317" s="4">
        <f t="shared" si="14"/>
        <v>49</v>
      </c>
    </row>
    <row r="318" spans="1:28" x14ac:dyDescent="0.25">
      <c r="A318" s="21">
        <v>42918</v>
      </c>
      <c r="B318" s="25">
        <v>1610</v>
      </c>
      <c r="C318" s="35" t="s">
        <v>363</v>
      </c>
      <c r="D318" s="25">
        <v>1700</v>
      </c>
      <c r="E318" s="25">
        <v>1700</v>
      </c>
      <c r="F318" s="21" t="s">
        <v>19</v>
      </c>
      <c r="G318" s="23">
        <v>80.8</v>
      </c>
      <c r="H318" s="23">
        <f t="shared" si="12"/>
        <v>27.111111111111107</v>
      </c>
      <c r="I318" s="23" t="e">
        <f>AVERAGE(#REF!,G317)</f>
        <v>#REF!</v>
      </c>
      <c r="J318" s="23" t="e">
        <f>CONVERT(I318,"F","C")</f>
        <v>#REF!</v>
      </c>
      <c r="K318" s="23">
        <v>96.1</v>
      </c>
      <c r="L318" s="23">
        <f t="shared" si="15"/>
        <v>35.611111111111107</v>
      </c>
      <c r="M318" s="23">
        <f>AVERAGE(O318:P318)</f>
        <v>82.95</v>
      </c>
      <c r="N318" s="23">
        <f>CONVERT(M318,"F","C")</f>
        <v>28.305555555555557</v>
      </c>
      <c r="O318" s="25">
        <v>100.7</v>
      </c>
      <c r="P318" s="25">
        <v>65.2</v>
      </c>
      <c r="Q318" s="23">
        <v>8</v>
      </c>
      <c r="R318" s="33">
        <v>7.98</v>
      </c>
      <c r="S318" s="22">
        <v>349.7</v>
      </c>
      <c r="T318" s="22"/>
      <c r="U318" s="23">
        <v>4.0999999999999996</v>
      </c>
      <c r="V318" s="23"/>
      <c r="W318" s="23"/>
      <c r="X318" s="23"/>
      <c r="Y318" s="25" t="s">
        <v>64</v>
      </c>
      <c r="Z318" s="28">
        <v>35.924999999999997</v>
      </c>
      <c r="AA318" s="27"/>
      <c r="AB318" s="4">
        <f t="shared" si="14"/>
        <v>49</v>
      </c>
    </row>
    <row r="319" spans="1:28" x14ac:dyDescent="0.25">
      <c r="A319" s="21">
        <v>42919</v>
      </c>
      <c r="B319" s="25">
        <v>708</v>
      </c>
      <c r="C319" s="35"/>
      <c r="D319" s="25"/>
      <c r="E319" s="25"/>
      <c r="F319" s="21" t="s">
        <v>19</v>
      </c>
      <c r="G319" s="23">
        <v>73.599999999999994</v>
      </c>
      <c r="H319" s="23">
        <f t="shared" si="12"/>
        <v>23.111111111111107</v>
      </c>
      <c r="I319" s="23"/>
      <c r="J319" s="23"/>
      <c r="K319" s="23">
        <v>74</v>
      </c>
      <c r="L319" s="23">
        <f t="shared" si="15"/>
        <v>23.333333333333332</v>
      </c>
      <c r="M319" s="25"/>
      <c r="N319" s="25"/>
      <c r="O319" s="25"/>
      <c r="P319" s="25"/>
      <c r="Q319" s="23">
        <v>8.1</v>
      </c>
      <c r="R319" s="33">
        <v>7.93</v>
      </c>
      <c r="S319" s="22">
        <v>340.6</v>
      </c>
      <c r="T319" s="22"/>
      <c r="U319" s="23"/>
      <c r="V319" s="23"/>
      <c r="W319" s="23"/>
      <c r="X319" s="23"/>
      <c r="Y319" s="25" t="s">
        <v>400</v>
      </c>
      <c r="Z319" s="25"/>
      <c r="AA319" s="27" t="s">
        <v>386</v>
      </c>
      <c r="AB319" s="4">
        <f t="shared" si="14"/>
        <v>49</v>
      </c>
    </row>
    <row r="320" spans="1:28" x14ac:dyDescent="0.25">
      <c r="A320" s="21">
        <v>42919</v>
      </c>
      <c r="B320" s="25">
        <v>1241</v>
      </c>
      <c r="C320" s="35"/>
      <c r="D320" s="25"/>
      <c r="E320" s="25"/>
      <c r="F320" s="21" t="s">
        <v>19</v>
      </c>
      <c r="G320" s="23">
        <v>83.3</v>
      </c>
      <c r="H320" s="23">
        <f t="shared" si="12"/>
        <v>28.499999999999996</v>
      </c>
      <c r="I320" s="23"/>
      <c r="J320" s="23"/>
      <c r="K320" s="23">
        <v>99</v>
      </c>
      <c r="L320" s="23">
        <f t="shared" si="15"/>
        <v>37.222222222222221</v>
      </c>
      <c r="M320" s="25"/>
      <c r="N320" s="25"/>
      <c r="O320" s="25"/>
      <c r="P320" s="25"/>
      <c r="Q320" s="23">
        <v>9.4</v>
      </c>
      <c r="R320" s="33">
        <v>7.95</v>
      </c>
      <c r="S320" s="22">
        <v>349.7</v>
      </c>
      <c r="T320" s="22"/>
      <c r="U320" s="23"/>
      <c r="V320" s="23"/>
      <c r="W320" s="23"/>
      <c r="X320" s="23"/>
      <c r="Y320" s="25" t="s">
        <v>400</v>
      </c>
      <c r="Z320" s="25"/>
      <c r="AA320" s="27"/>
      <c r="AB320" s="4">
        <f t="shared" si="14"/>
        <v>49</v>
      </c>
    </row>
    <row r="321" spans="1:28" x14ac:dyDescent="0.25">
      <c r="A321" s="21">
        <v>42920</v>
      </c>
      <c r="B321" s="25">
        <v>1158</v>
      </c>
      <c r="C321" s="35"/>
      <c r="D321" s="25"/>
      <c r="E321" s="25"/>
      <c r="F321" s="21" t="s">
        <v>19</v>
      </c>
      <c r="G321" s="23">
        <v>84.3</v>
      </c>
      <c r="H321" s="23">
        <f t="shared" si="12"/>
        <v>29.055555555555554</v>
      </c>
      <c r="I321" s="23"/>
      <c r="J321" s="23"/>
      <c r="K321" s="23">
        <v>102</v>
      </c>
      <c r="L321" s="23">
        <f t="shared" si="15"/>
        <v>38.888888888888886</v>
      </c>
      <c r="M321" s="25"/>
      <c r="N321" s="25"/>
      <c r="O321" s="25"/>
      <c r="P321" s="25"/>
      <c r="Q321" s="23">
        <v>8.5</v>
      </c>
      <c r="R321" s="33">
        <v>7.88</v>
      </c>
      <c r="S321" s="22">
        <v>351</v>
      </c>
      <c r="T321" s="22"/>
      <c r="U321" s="23"/>
      <c r="V321" s="23"/>
      <c r="W321" s="23"/>
      <c r="X321" s="23"/>
      <c r="Y321" s="25" t="s">
        <v>401</v>
      </c>
      <c r="Z321" s="25"/>
      <c r="AA321" s="27"/>
      <c r="AB321" s="4">
        <f t="shared" si="14"/>
        <v>49</v>
      </c>
    </row>
    <row r="322" spans="1:28" x14ac:dyDescent="0.25">
      <c r="A322" s="21">
        <v>42921</v>
      </c>
      <c r="B322" s="25">
        <v>803</v>
      </c>
      <c r="C322" s="35"/>
      <c r="D322" s="25"/>
      <c r="E322" s="25"/>
      <c r="F322" s="21" t="s">
        <v>19</v>
      </c>
      <c r="G322" s="23">
        <v>77.2</v>
      </c>
      <c r="H322" s="23">
        <f t="shared" si="12"/>
        <v>25.111111111111111</v>
      </c>
      <c r="I322" s="23"/>
      <c r="J322" s="23"/>
      <c r="K322" s="23">
        <v>80.400000000000006</v>
      </c>
      <c r="L322" s="23">
        <f t="shared" si="15"/>
        <v>26.888888888888893</v>
      </c>
      <c r="M322" s="25"/>
      <c r="N322" s="25"/>
      <c r="O322" s="25"/>
      <c r="P322" s="25"/>
      <c r="Q322" s="23">
        <v>8.6</v>
      </c>
      <c r="R322" s="33">
        <v>7.86</v>
      </c>
      <c r="S322" s="22">
        <v>349.7</v>
      </c>
      <c r="T322" s="22"/>
      <c r="U322" s="23"/>
      <c r="V322" s="23"/>
      <c r="W322" s="23"/>
      <c r="X322" s="23"/>
      <c r="Y322" s="25" t="s">
        <v>400</v>
      </c>
      <c r="Z322" s="25">
        <v>7.1070000000000002</v>
      </c>
      <c r="AA322" s="27"/>
      <c r="AB322" s="4">
        <f t="shared" si="14"/>
        <v>49</v>
      </c>
    </row>
    <row r="323" spans="1:28" x14ac:dyDescent="0.25">
      <c r="A323" s="21">
        <v>42921</v>
      </c>
      <c r="B323" s="25">
        <v>1330</v>
      </c>
      <c r="C323" s="35"/>
      <c r="D323" s="25"/>
      <c r="E323" s="25"/>
      <c r="F323" s="21" t="s">
        <v>19</v>
      </c>
      <c r="G323" s="23">
        <v>86</v>
      </c>
      <c r="H323" s="23">
        <f t="shared" si="12"/>
        <v>30</v>
      </c>
      <c r="I323" s="23" t="e">
        <f>AVERAGE(#REF!,G323)</f>
        <v>#REF!</v>
      </c>
      <c r="J323" s="23" t="e">
        <f>CONVERT(I323,"F","C")</f>
        <v>#REF!</v>
      </c>
      <c r="K323" s="23">
        <v>104.6</v>
      </c>
      <c r="L323" s="23">
        <f t="shared" si="15"/>
        <v>40.333333333333329</v>
      </c>
      <c r="M323" s="23">
        <f>AVERAGE(O323:P323)</f>
        <v>90.7</v>
      </c>
      <c r="N323" s="23">
        <f>CONVERT(M323,"F","C")</f>
        <v>32.611111111111114</v>
      </c>
      <c r="O323" s="25">
        <v>112.7</v>
      </c>
      <c r="P323" s="25">
        <v>68.7</v>
      </c>
      <c r="Q323" s="23">
        <v>9</v>
      </c>
      <c r="R323" s="33">
        <v>7.93</v>
      </c>
      <c r="S323" s="22">
        <v>344.5</v>
      </c>
      <c r="T323" s="22"/>
      <c r="U323" s="23"/>
      <c r="V323" s="23"/>
      <c r="W323" s="23"/>
      <c r="X323" s="23"/>
      <c r="Y323" s="25" t="s">
        <v>69</v>
      </c>
      <c r="Z323" s="25"/>
      <c r="AA323" s="27" t="s">
        <v>405</v>
      </c>
      <c r="AB323" s="4">
        <f t="shared" si="14"/>
        <v>49</v>
      </c>
    </row>
    <row r="324" spans="1:28" x14ac:dyDescent="0.25">
      <c r="A324" s="21">
        <v>42922</v>
      </c>
      <c r="B324" s="25">
        <v>651</v>
      </c>
      <c r="C324" s="35"/>
      <c r="D324" s="25"/>
      <c r="E324" s="25"/>
      <c r="F324" s="21" t="s">
        <v>19</v>
      </c>
      <c r="G324" s="23">
        <v>75.900000000000006</v>
      </c>
      <c r="H324" s="23">
        <f t="shared" si="12"/>
        <v>24.388888888888893</v>
      </c>
      <c r="I324" s="23"/>
      <c r="J324" s="23"/>
      <c r="K324" s="23">
        <v>76.099999999999994</v>
      </c>
      <c r="L324" s="23">
        <f t="shared" si="15"/>
        <v>24.499999999999996</v>
      </c>
      <c r="M324" s="25"/>
      <c r="N324" s="25"/>
      <c r="O324" s="25"/>
      <c r="P324" s="25"/>
      <c r="Q324" s="23">
        <v>8.6</v>
      </c>
      <c r="R324" s="33">
        <v>7.93</v>
      </c>
      <c r="S324" s="22">
        <v>349.7</v>
      </c>
      <c r="T324" s="22"/>
      <c r="U324" s="23"/>
      <c r="V324" s="23"/>
      <c r="W324" s="23"/>
      <c r="X324" s="23"/>
      <c r="Y324" s="25" t="s">
        <v>69</v>
      </c>
      <c r="Z324" s="25"/>
      <c r="AA324" s="27" t="s">
        <v>405</v>
      </c>
      <c r="AB324" s="4">
        <f t="shared" si="14"/>
        <v>49</v>
      </c>
    </row>
    <row r="325" spans="1:28" x14ac:dyDescent="0.25">
      <c r="A325" s="21">
        <v>42922</v>
      </c>
      <c r="B325" s="25">
        <v>1223</v>
      </c>
      <c r="C325" s="35"/>
      <c r="D325" s="25"/>
      <c r="E325" s="25"/>
      <c r="F325" s="21" t="s">
        <v>19</v>
      </c>
      <c r="G325" s="23">
        <v>85.8</v>
      </c>
      <c r="H325" s="23">
        <f t="shared" si="12"/>
        <v>29.888888888888886</v>
      </c>
      <c r="I325" s="23"/>
      <c r="J325" s="23"/>
      <c r="K325" s="23">
        <v>103</v>
      </c>
      <c r="L325" s="23">
        <f t="shared" si="15"/>
        <v>39.444444444444443</v>
      </c>
      <c r="M325" s="25"/>
      <c r="N325" s="25"/>
      <c r="O325" s="25"/>
      <c r="P325" s="25"/>
      <c r="Q325" s="23">
        <v>9.4</v>
      </c>
      <c r="R325" s="33">
        <v>8.02</v>
      </c>
      <c r="S325" s="22">
        <v>343.2</v>
      </c>
      <c r="T325" s="22"/>
      <c r="U325" s="23"/>
      <c r="V325" s="23"/>
      <c r="W325" s="23"/>
      <c r="X325" s="23"/>
      <c r="Y325" s="25" t="s">
        <v>339</v>
      </c>
      <c r="Z325" s="25">
        <v>42.871000000000002</v>
      </c>
      <c r="AA325" s="27"/>
      <c r="AB325" s="4">
        <f t="shared" si="14"/>
        <v>49</v>
      </c>
    </row>
    <row r="326" spans="1:28" x14ac:dyDescent="0.25">
      <c r="A326" s="21">
        <v>42922</v>
      </c>
      <c r="B326" s="25">
        <v>1512</v>
      </c>
      <c r="C326" s="35"/>
      <c r="D326" s="25"/>
      <c r="E326" s="25"/>
      <c r="F326" s="21" t="s">
        <v>19</v>
      </c>
      <c r="G326" s="23">
        <v>87.2</v>
      </c>
      <c r="H326" s="23">
        <f t="shared" si="12"/>
        <v>30.666666666666668</v>
      </c>
      <c r="I326" s="23">
        <f>AVERAGE(G324,G326)</f>
        <v>81.550000000000011</v>
      </c>
      <c r="J326" s="23">
        <f>CONVERT(I326,"F","C")</f>
        <v>27.527777777777782</v>
      </c>
      <c r="K326" s="23">
        <v>108.5</v>
      </c>
      <c r="L326" s="23">
        <f t="shared" si="15"/>
        <v>42.5</v>
      </c>
      <c r="M326" s="23">
        <f>AVERAGE(O326:P326)</f>
        <v>89.25</v>
      </c>
      <c r="N326" s="23">
        <f>CONVERT(M326,"F","C")</f>
        <v>31.805555555555554</v>
      </c>
      <c r="O326" s="25">
        <v>108.7</v>
      </c>
      <c r="P326" s="25">
        <v>69.8</v>
      </c>
      <c r="Q326" s="23">
        <v>9.1</v>
      </c>
      <c r="R326" s="33">
        <v>7.96</v>
      </c>
      <c r="S326" s="22">
        <v>338</v>
      </c>
      <c r="T326" s="22"/>
      <c r="U326" s="23"/>
      <c r="V326" s="23"/>
      <c r="W326" s="23"/>
      <c r="X326" s="23"/>
      <c r="Y326" s="25" t="s">
        <v>190</v>
      </c>
      <c r="Z326" s="25"/>
      <c r="AA326" s="27" t="s">
        <v>407</v>
      </c>
      <c r="AB326" s="4">
        <f t="shared" si="14"/>
        <v>49</v>
      </c>
    </row>
    <row r="327" spans="1:28" x14ac:dyDescent="0.25">
      <c r="A327" s="21">
        <v>42923</v>
      </c>
      <c r="B327" s="25">
        <v>645</v>
      </c>
      <c r="C327" s="35"/>
      <c r="D327" s="25"/>
      <c r="E327" s="25"/>
      <c r="F327" s="21" t="s">
        <v>19</v>
      </c>
      <c r="G327" s="23">
        <v>78.599999999999994</v>
      </c>
      <c r="H327" s="23">
        <f t="shared" si="12"/>
        <v>25.888888888888886</v>
      </c>
      <c r="I327" s="23"/>
      <c r="J327" s="23"/>
      <c r="K327" s="23">
        <v>79.900000000000006</v>
      </c>
      <c r="L327" s="23">
        <f t="shared" si="15"/>
        <v>26.611111111111114</v>
      </c>
      <c r="M327" s="23">
        <f>AVERAGE(O327:P327)</f>
        <v>93.9</v>
      </c>
      <c r="N327" s="23">
        <f>CONVERT(M327,"F","C")</f>
        <v>34.388888888888893</v>
      </c>
      <c r="O327" s="25">
        <v>111.1</v>
      </c>
      <c r="P327" s="25">
        <v>76.7</v>
      </c>
      <c r="Q327" s="23">
        <v>8.5</v>
      </c>
      <c r="R327" s="33">
        <v>7.89</v>
      </c>
      <c r="S327" s="22">
        <v>344.5</v>
      </c>
      <c r="T327" s="22"/>
      <c r="U327" s="23"/>
      <c r="V327" s="23"/>
      <c r="W327" s="23"/>
      <c r="X327" s="23"/>
      <c r="Y327" s="25" t="s">
        <v>419</v>
      </c>
      <c r="Z327" s="25"/>
      <c r="AA327" s="27" t="s">
        <v>422</v>
      </c>
      <c r="AB327" s="4">
        <f t="shared" si="14"/>
        <v>49</v>
      </c>
    </row>
    <row r="328" spans="1:28" x14ac:dyDescent="0.25">
      <c r="A328" s="21">
        <v>42924</v>
      </c>
      <c r="B328" s="25">
        <v>637</v>
      </c>
      <c r="C328" s="35"/>
      <c r="D328" s="25"/>
      <c r="E328" s="25"/>
      <c r="F328" s="21" t="s">
        <v>19</v>
      </c>
      <c r="G328" s="23">
        <v>78.099999999999994</v>
      </c>
      <c r="H328" s="23">
        <f t="shared" si="12"/>
        <v>25.611111111111107</v>
      </c>
      <c r="I328" s="23"/>
      <c r="J328" s="23"/>
      <c r="K328" s="23">
        <v>80.599999999999994</v>
      </c>
      <c r="L328" s="23">
        <f t="shared" si="15"/>
        <v>26.999999999999996</v>
      </c>
      <c r="M328" s="25"/>
      <c r="N328" s="25"/>
      <c r="O328" s="25"/>
      <c r="P328" s="25"/>
      <c r="Q328" s="23">
        <v>7.3</v>
      </c>
      <c r="R328" s="33">
        <v>7.91</v>
      </c>
      <c r="S328" s="22">
        <v>341.90000000000003</v>
      </c>
      <c r="T328" s="22"/>
      <c r="U328" s="23"/>
      <c r="V328" s="23"/>
      <c r="W328" s="23"/>
      <c r="X328" s="23"/>
      <c r="Y328" s="25" t="s">
        <v>419</v>
      </c>
      <c r="Z328" s="25"/>
      <c r="AA328" s="27" t="s">
        <v>422</v>
      </c>
      <c r="AB328" s="4">
        <f t="shared" si="14"/>
        <v>49</v>
      </c>
    </row>
    <row r="329" spans="1:28" x14ac:dyDescent="0.25">
      <c r="A329" s="21">
        <v>42924</v>
      </c>
      <c r="B329" s="25">
        <v>1355</v>
      </c>
      <c r="C329" s="35"/>
      <c r="D329" s="25"/>
      <c r="E329" s="25"/>
      <c r="F329" s="21" t="s">
        <v>19</v>
      </c>
      <c r="G329" s="23">
        <v>88.5</v>
      </c>
      <c r="H329" s="23">
        <f t="shared" si="12"/>
        <v>31.388888888888889</v>
      </c>
      <c r="I329" s="23">
        <f>AVERAGE(G328,G329)</f>
        <v>83.3</v>
      </c>
      <c r="J329" s="23">
        <f>CONVERT(I329,"F","C")</f>
        <v>28.499999999999996</v>
      </c>
      <c r="K329" s="23">
        <v>106.1</v>
      </c>
      <c r="L329" s="23">
        <f t="shared" si="15"/>
        <v>41.166666666666664</v>
      </c>
      <c r="M329" s="23">
        <f>AVERAGE(O329:P329)</f>
        <v>93.800000000000011</v>
      </c>
      <c r="N329" s="23">
        <f>CONVERT(M329,"F","C")</f>
        <v>34.333333333333336</v>
      </c>
      <c r="O329" s="25">
        <v>108.2</v>
      </c>
      <c r="P329" s="25">
        <v>79.400000000000006</v>
      </c>
      <c r="Q329" s="23">
        <v>9.6</v>
      </c>
      <c r="R329" s="33">
        <v>7.9</v>
      </c>
      <c r="S329" s="22">
        <v>338</v>
      </c>
      <c r="T329" s="22"/>
      <c r="U329" s="23"/>
      <c r="V329" s="23"/>
      <c r="W329" s="23"/>
      <c r="X329" s="23"/>
      <c r="Y329" s="25" t="s">
        <v>419</v>
      </c>
      <c r="Z329" s="25"/>
      <c r="AA329" s="27" t="s">
        <v>422</v>
      </c>
      <c r="AB329" s="4">
        <f t="shared" si="14"/>
        <v>49</v>
      </c>
    </row>
    <row r="330" spans="1:28" x14ac:dyDescent="0.25">
      <c r="A330" s="21">
        <v>42925</v>
      </c>
      <c r="B330" s="25">
        <v>636</v>
      </c>
      <c r="C330" s="35"/>
      <c r="D330" s="25"/>
      <c r="E330" s="25"/>
      <c r="F330" s="21" t="s">
        <v>19</v>
      </c>
      <c r="G330" s="23">
        <v>77.7</v>
      </c>
      <c r="H330" s="23">
        <f t="shared" si="12"/>
        <v>25.388888888888889</v>
      </c>
      <c r="I330" s="23"/>
      <c r="J330" s="23"/>
      <c r="K330" s="23">
        <v>78.099999999999994</v>
      </c>
      <c r="L330" s="23">
        <f t="shared" si="15"/>
        <v>25.611111111111107</v>
      </c>
      <c r="M330" s="25"/>
      <c r="N330" s="25"/>
      <c r="O330" s="25"/>
      <c r="P330" s="25"/>
      <c r="Q330" s="23">
        <v>8.3000000000000007</v>
      </c>
      <c r="R330" s="33">
        <v>7.91</v>
      </c>
      <c r="S330" s="22">
        <v>344.5</v>
      </c>
      <c r="T330" s="22"/>
      <c r="U330" s="23"/>
      <c r="V330" s="23"/>
      <c r="W330" s="23"/>
      <c r="X330" s="23"/>
      <c r="Y330" s="25" t="s">
        <v>419</v>
      </c>
      <c r="Z330" s="25"/>
      <c r="AA330" s="27" t="s">
        <v>425</v>
      </c>
      <c r="AB330" s="4">
        <f t="shared" si="14"/>
        <v>49</v>
      </c>
    </row>
    <row r="331" spans="1:28" x14ac:dyDescent="0.25">
      <c r="A331" s="21">
        <v>42925</v>
      </c>
      <c r="B331" s="25">
        <v>1219</v>
      </c>
      <c r="C331" s="35" t="s">
        <v>352</v>
      </c>
      <c r="D331" s="25">
        <v>1320</v>
      </c>
      <c r="E331" s="25">
        <v>1320</v>
      </c>
      <c r="F331" s="21" t="s">
        <v>343</v>
      </c>
      <c r="G331" s="23">
        <v>84.7</v>
      </c>
      <c r="H331" s="23">
        <f t="shared" si="12"/>
        <v>29.277777777777779</v>
      </c>
      <c r="I331" s="23"/>
      <c r="J331" s="23"/>
      <c r="K331" s="23">
        <v>98.7</v>
      </c>
      <c r="L331" s="23">
        <f t="shared" si="15"/>
        <v>37.055555555555557</v>
      </c>
      <c r="M331" s="25"/>
      <c r="N331" s="25"/>
      <c r="O331" s="25"/>
      <c r="P331" s="25"/>
      <c r="Q331" s="23">
        <v>7.7</v>
      </c>
      <c r="R331" s="33">
        <v>7.96</v>
      </c>
      <c r="S331" s="22">
        <v>340.6</v>
      </c>
      <c r="T331" s="22"/>
      <c r="U331" s="23">
        <v>5.2</v>
      </c>
      <c r="V331" s="23"/>
      <c r="W331" s="23"/>
      <c r="X331" s="23"/>
      <c r="Y331" s="25" t="s">
        <v>28</v>
      </c>
      <c r="Z331" s="28"/>
      <c r="AA331" s="27"/>
      <c r="AB331" s="4">
        <f t="shared" si="14"/>
        <v>49</v>
      </c>
    </row>
    <row r="332" spans="1:28" x14ac:dyDescent="0.25">
      <c r="A332" s="21">
        <v>42925</v>
      </c>
      <c r="B332" s="25">
        <v>1617</v>
      </c>
      <c r="C332" s="35"/>
      <c r="D332" s="25"/>
      <c r="E332" s="25"/>
      <c r="F332" s="21" t="s">
        <v>343</v>
      </c>
      <c r="G332" s="23">
        <v>85.4</v>
      </c>
      <c r="H332" s="23">
        <f t="shared" ref="H332:H395" si="16">CONVERT(G332,"F","C")</f>
        <v>29.666666666666668</v>
      </c>
      <c r="I332" s="23" t="e">
        <f>AVERAGE(G330,#REF!)</f>
        <v>#REF!</v>
      </c>
      <c r="J332" s="23" t="e">
        <f>CONVERT(I332,"F","C")</f>
        <v>#REF!</v>
      </c>
      <c r="K332" s="23">
        <v>100</v>
      </c>
      <c r="L332" s="23">
        <f t="shared" si="15"/>
        <v>37.777777777777779</v>
      </c>
      <c r="M332" s="23">
        <f>AVERAGE(O332:P332)</f>
        <v>90.05</v>
      </c>
      <c r="N332" s="23">
        <f>CONVERT(M332,"F","C")</f>
        <v>32.25</v>
      </c>
      <c r="O332" s="25">
        <v>106.3</v>
      </c>
      <c r="P332" s="25">
        <v>73.8</v>
      </c>
      <c r="Q332" s="23">
        <v>8.8000000000000007</v>
      </c>
      <c r="R332" s="33">
        <v>7.96</v>
      </c>
      <c r="S332" s="22">
        <v>344.5</v>
      </c>
      <c r="T332" s="22"/>
      <c r="U332" s="23"/>
      <c r="V332" s="23"/>
      <c r="W332" s="23"/>
      <c r="X332" s="23"/>
      <c r="Y332" s="25" t="s">
        <v>419</v>
      </c>
      <c r="Z332" s="25"/>
      <c r="AA332" s="27" t="s">
        <v>424</v>
      </c>
      <c r="AB332" s="4">
        <f t="shared" ref="AB332:AB395" si="17">IF(F332="Otter Island, south fork",49,0)</f>
        <v>49</v>
      </c>
    </row>
    <row r="333" spans="1:28" x14ac:dyDescent="0.25">
      <c r="A333" s="21">
        <v>42926</v>
      </c>
      <c r="B333" s="25">
        <v>705</v>
      </c>
      <c r="C333" s="35"/>
      <c r="D333" s="25"/>
      <c r="E333" s="25"/>
      <c r="F333" s="21" t="s">
        <v>343</v>
      </c>
      <c r="G333" s="23">
        <v>76.400000000000006</v>
      </c>
      <c r="H333" s="23">
        <f t="shared" si="16"/>
        <v>24.666666666666668</v>
      </c>
      <c r="I333" s="23"/>
      <c r="J333" s="23"/>
      <c r="K333" s="23">
        <v>68.8</v>
      </c>
      <c r="L333" s="23">
        <f t="shared" si="15"/>
        <v>20.444444444444443</v>
      </c>
      <c r="M333" s="25"/>
      <c r="N333" s="25"/>
      <c r="O333" s="25"/>
      <c r="P333" s="25"/>
      <c r="Q333" s="23">
        <v>7.5</v>
      </c>
      <c r="R333" s="33">
        <v>7.96</v>
      </c>
      <c r="S333" s="22">
        <v>330.2</v>
      </c>
      <c r="T333" s="22"/>
      <c r="U333" s="23"/>
      <c r="V333" s="23"/>
      <c r="W333" s="23"/>
      <c r="X333" s="23"/>
      <c r="Y333" s="25" t="s">
        <v>419</v>
      </c>
      <c r="Z333" s="25"/>
      <c r="AA333" s="27" t="s">
        <v>423</v>
      </c>
      <c r="AB333" s="4">
        <f t="shared" si="17"/>
        <v>49</v>
      </c>
    </row>
    <row r="334" spans="1:28" x14ac:dyDescent="0.25">
      <c r="A334" s="21">
        <v>42926</v>
      </c>
      <c r="B334" s="25">
        <v>1446</v>
      </c>
      <c r="C334" s="35"/>
      <c r="D334" s="25"/>
      <c r="E334" s="25"/>
      <c r="F334" s="21" t="s">
        <v>343</v>
      </c>
      <c r="G334" s="23">
        <v>86.9</v>
      </c>
      <c r="H334" s="23">
        <f t="shared" si="16"/>
        <v>30.500000000000004</v>
      </c>
      <c r="I334" s="23">
        <f>AVERAGE(G333,G334)</f>
        <v>81.650000000000006</v>
      </c>
      <c r="J334" s="23">
        <f>CONVERT(I334,"F","C")</f>
        <v>27.583333333333336</v>
      </c>
      <c r="K334" s="23">
        <v>101.2</v>
      </c>
      <c r="L334" s="23">
        <f t="shared" si="15"/>
        <v>38.444444444444443</v>
      </c>
      <c r="M334" s="23">
        <f>AVERAGE(O334:P334)</f>
        <v>85.300000000000011</v>
      </c>
      <c r="N334" s="23">
        <f>CONVERT(M334,"F","C")</f>
        <v>29.611111111111118</v>
      </c>
      <c r="O334" s="25">
        <v>103.2</v>
      </c>
      <c r="P334" s="25">
        <v>67.400000000000006</v>
      </c>
      <c r="Q334" s="23">
        <v>8.3000000000000007</v>
      </c>
      <c r="R334" s="33">
        <v>7.96</v>
      </c>
      <c r="S334" s="22">
        <v>325</v>
      </c>
      <c r="T334" s="22"/>
      <c r="U334" s="23"/>
      <c r="V334" s="23"/>
      <c r="W334" s="23"/>
      <c r="X334" s="23"/>
      <c r="Y334" s="25" t="s">
        <v>419</v>
      </c>
      <c r="Z334" s="25"/>
      <c r="AA334" s="27" t="s">
        <v>422</v>
      </c>
      <c r="AB334" s="4">
        <f t="shared" si="17"/>
        <v>49</v>
      </c>
    </row>
    <row r="335" spans="1:28" x14ac:dyDescent="0.25">
      <c r="A335" s="21">
        <v>42927</v>
      </c>
      <c r="B335" s="25">
        <v>658</v>
      </c>
      <c r="C335" s="35"/>
      <c r="D335" s="25"/>
      <c r="E335" s="25"/>
      <c r="F335" s="21" t="s">
        <v>343</v>
      </c>
      <c r="G335" s="23">
        <v>77.900000000000006</v>
      </c>
      <c r="H335" s="23">
        <f t="shared" si="16"/>
        <v>25.500000000000004</v>
      </c>
      <c r="I335" s="23"/>
      <c r="J335" s="23"/>
      <c r="K335" s="23">
        <v>74.5</v>
      </c>
      <c r="L335" s="23">
        <f t="shared" si="15"/>
        <v>23.611111111111111</v>
      </c>
      <c r="M335" s="25"/>
      <c r="N335" s="25"/>
      <c r="O335" s="25"/>
      <c r="P335" s="25"/>
      <c r="Q335" s="23">
        <v>7.7</v>
      </c>
      <c r="R335" s="33">
        <v>7.94</v>
      </c>
      <c r="S335" s="22">
        <v>335.40000000000003</v>
      </c>
      <c r="T335" s="22"/>
      <c r="U335" s="23"/>
      <c r="V335" s="23"/>
      <c r="W335" s="23"/>
      <c r="X335" s="23"/>
      <c r="Y335" s="25" t="s">
        <v>419</v>
      </c>
      <c r="Z335" s="25"/>
      <c r="AA335" s="27" t="s">
        <v>422</v>
      </c>
      <c r="AB335" s="4">
        <f t="shared" si="17"/>
        <v>49</v>
      </c>
    </row>
    <row r="336" spans="1:28" x14ac:dyDescent="0.25">
      <c r="A336" s="21">
        <v>42927</v>
      </c>
      <c r="B336" s="25">
        <v>1155</v>
      </c>
      <c r="C336" s="35"/>
      <c r="D336" s="25"/>
      <c r="E336" s="25"/>
      <c r="F336" s="21" t="s">
        <v>343</v>
      </c>
      <c r="G336" s="23">
        <v>83.9</v>
      </c>
      <c r="H336" s="23">
        <f t="shared" si="16"/>
        <v>28.833333333333336</v>
      </c>
      <c r="I336" s="23">
        <f>AVERAGE(G335,G336)</f>
        <v>80.900000000000006</v>
      </c>
      <c r="J336" s="23">
        <f>CONVERT(I336,"F","C")</f>
        <v>27.166666666666668</v>
      </c>
      <c r="K336" s="23">
        <v>89.5</v>
      </c>
      <c r="L336" s="23">
        <f t="shared" si="15"/>
        <v>31.944444444444443</v>
      </c>
      <c r="M336" s="23">
        <f>AVERAGE(O336:P336)</f>
        <v>81.7</v>
      </c>
      <c r="N336" s="23">
        <f>CONVERT(M336,"F","C")</f>
        <v>27.611111111111111</v>
      </c>
      <c r="O336" s="25">
        <v>95.9</v>
      </c>
      <c r="P336" s="25">
        <v>67.5</v>
      </c>
      <c r="Q336" s="23">
        <v>8.4</v>
      </c>
      <c r="R336" s="33">
        <v>7.85</v>
      </c>
      <c r="S336" s="22">
        <v>338</v>
      </c>
      <c r="T336" s="22"/>
      <c r="U336" s="23"/>
      <c r="V336" s="23"/>
      <c r="W336" s="23"/>
      <c r="X336" s="23"/>
      <c r="Y336" s="25" t="s">
        <v>420</v>
      </c>
      <c r="Z336" s="25">
        <v>34.954000000000001</v>
      </c>
      <c r="AA336" s="27" t="s">
        <v>421</v>
      </c>
      <c r="AB336" s="4">
        <f t="shared" si="17"/>
        <v>49</v>
      </c>
    </row>
    <row r="337" spans="1:28" x14ac:dyDescent="0.25">
      <c r="A337" s="21">
        <v>42928</v>
      </c>
      <c r="B337" s="25">
        <v>710</v>
      </c>
      <c r="C337" s="35"/>
      <c r="D337" s="25"/>
      <c r="E337" s="25"/>
      <c r="F337" s="21" t="s">
        <v>343</v>
      </c>
      <c r="G337" s="23">
        <v>75.599999999999994</v>
      </c>
      <c r="H337" s="23">
        <f t="shared" si="16"/>
        <v>24.222222222222218</v>
      </c>
      <c r="I337" s="23"/>
      <c r="J337" s="23"/>
      <c r="K337" s="23">
        <v>67</v>
      </c>
      <c r="L337" s="23">
        <f t="shared" si="15"/>
        <v>19.444444444444443</v>
      </c>
      <c r="M337" s="25"/>
      <c r="N337" s="25"/>
      <c r="O337" s="25"/>
      <c r="P337" s="25"/>
      <c r="Q337" s="23">
        <v>7.9</v>
      </c>
      <c r="R337" s="33">
        <v>7.91</v>
      </c>
      <c r="S337" s="22">
        <v>335.40000000000003</v>
      </c>
      <c r="T337" s="22"/>
      <c r="U337" s="23"/>
      <c r="V337" s="23"/>
      <c r="W337" s="23"/>
      <c r="X337" s="23"/>
      <c r="Y337" s="25" t="s">
        <v>165</v>
      </c>
      <c r="Z337" s="25">
        <v>34.82</v>
      </c>
      <c r="AA337" s="27" t="s">
        <v>426</v>
      </c>
      <c r="AB337" s="4">
        <f t="shared" si="17"/>
        <v>49</v>
      </c>
    </row>
    <row r="338" spans="1:28" x14ac:dyDescent="0.25">
      <c r="A338" s="21">
        <v>42928</v>
      </c>
      <c r="B338" s="25">
        <v>1142</v>
      </c>
      <c r="C338" s="35"/>
      <c r="D338" s="25"/>
      <c r="E338" s="25"/>
      <c r="F338" s="21" t="s">
        <v>343</v>
      </c>
      <c r="G338" s="23">
        <v>81.099999999999994</v>
      </c>
      <c r="H338" s="23">
        <f t="shared" si="16"/>
        <v>27.277777777777775</v>
      </c>
      <c r="I338" s="23"/>
      <c r="J338" s="23"/>
      <c r="K338" s="23">
        <v>87.8</v>
      </c>
      <c r="L338" s="23">
        <f t="shared" si="15"/>
        <v>30.999999999999996</v>
      </c>
      <c r="M338" s="23">
        <f>AVERAGE(O338:P338)</f>
        <v>77.7</v>
      </c>
      <c r="N338" s="23">
        <f>CONVERT(M338,"F","C")</f>
        <v>25.388888888888889</v>
      </c>
      <c r="O338" s="25">
        <v>91</v>
      </c>
      <c r="P338" s="25">
        <v>64.400000000000006</v>
      </c>
      <c r="Q338" s="23">
        <v>8.4</v>
      </c>
      <c r="R338" s="33">
        <v>7.82</v>
      </c>
      <c r="S338" s="22">
        <v>340.6</v>
      </c>
      <c r="T338" s="22"/>
      <c r="U338" s="23"/>
      <c r="V338" s="23"/>
      <c r="W338" s="23"/>
      <c r="X338" s="23"/>
      <c r="Y338" s="25" t="s">
        <v>70</v>
      </c>
      <c r="Z338" s="25"/>
      <c r="AA338" s="27" t="s">
        <v>426</v>
      </c>
      <c r="AB338" s="4">
        <f t="shared" si="17"/>
        <v>49</v>
      </c>
    </row>
    <row r="339" spans="1:28" x14ac:dyDescent="0.25">
      <c r="A339" s="21">
        <v>42929</v>
      </c>
      <c r="B339" s="25">
        <v>653</v>
      </c>
      <c r="C339" s="35"/>
      <c r="D339" s="25"/>
      <c r="E339" s="25"/>
      <c r="F339" s="21" t="s">
        <v>343</v>
      </c>
      <c r="G339" s="23">
        <v>74.900000000000006</v>
      </c>
      <c r="H339" s="23">
        <f t="shared" si="16"/>
        <v>23.833333333333336</v>
      </c>
      <c r="I339" s="13"/>
      <c r="J339" s="13"/>
      <c r="K339" s="23">
        <v>70.900000000000006</v>
      </c>
      <c r="L339" s="23">
        <f t="shared" si="15"/>
        <v>21.611111111111114</v>
      </c>
      <c r="M339" s="25"/>
      <c r="N339" s="25"/>
      <c r="O339" s="13"/>
      <c r="P339" s="13"/>
      <c r="Q339" s="23">
        <v>7</v>
      </c>
      <c r="R339" s="33">
        <v>7.89</v>
      </c>
      <c r="S339" s="22">
        <v>344.5</v>
      </c>
      <c r="T339" s="22"/>
      <c r="U339" s="23"/>
      <c r="V339" s="23"/>
      <c r="W339" s="23"/>
      <c r="X339" s="23"/>
      <c r="Y339" s="25" t="s">
        <v>427</v>
      </c>
      <c r="Z339" s="25"/>
      <c r="AA339" s="27" t="s">
        <v>428</v>
      </c>
      <c r="AB339" s="4">
        <f t="shared" si="17"/>
        <v>49</v>
      </c>
    </row>
    <row r="340" spans="1:28" x14ac:dyDescent="0.25">
      <c r="A340" s="21">
        <v>42930</v>
      </c>
      <c r="B340" s="25">
        <v>652</v>
      </c>
      <c r="C340" s="35"/>
      <c r="D340" s="25"/>
      <c r="E340" s="25"/>
      <c r="F340" s="21" t="s">
        <v>343</v>
      </c>
      <c r="G340" s="23">
        <v>76.3</v>
      </c>
      <c r="H340" s="23">
        <f t="shared" si="16"/>
        <v>24.611111111111107</v>
      </c>
      <c r="I340" s="23"/>
      <c r="J340" s="23"/>
      <c r="K340" s="23">
        <v>72.2</v>
      </c>
      <c r="L340" s="23">
        <f t="shared" si="15"/>
        <v>22.333333333333336</v>
      </c>
      <c r="M340" s="25"/>
      <c r="N340" s="25"/>
      <c r="O340" s="25"/>
      <c r="P340" s="25"/>
      <c r="Q340" s="23">
        <v>7.8</v>
      </c>
      <c r="R340" s="33">
        <v>7.98</v>
      </c>
      <c r="S340" s="22">
        <v>335.40000000000003</v>
      </c>
      <c r="T340" s="22"/>
      <c r="U340" s="23"/>
      <c r="V340" s="23"/>
      <c r="W340" s="23"/>
      <c r="X340" s="23"/>
      <c r="Y340" s="25" t="s">
        <v>429</v>
      </c>
      <c r="Z340" s="25"/>
      <c r="AA340" s="27" t="s">
        <v>428</v>
      </c>
      <c r="AB340" s="4">
        <f t="shared" si="17"/>
        <v>49</v>
      </c>
    </row>
    <row r="341" spans="1:28" x14ac:dyDescent="0.25">
      <c r="A341" s="21">
        <v>42930</v>
      </c>
      <c r="B341" s="25">
        <v>1310</v>
      </c>
      <c r="C341" s="35"/>
      <c r="D341" s="25"/>
      <c r="E341" s="25"/>
      <c r="F341" s="21" t="s">
        <v>343</v>
      </c>
      <c r="G341" s="23">
        <v>85.5</v>
      </c>
      <c r="H341" s="23">
        <f t="shared" si="16"/>
        <v>29.722222222222221</v>
      </c>
      <c r="I341" s="23">
        <f>AVERAGE(G341,G340)</f>
        <v>80.900000000000006</v>
      </c>
      <c r="J341" s="23">
        <f>CONVERT(I341,"F","C")</f>
        <v>27.166666666666668</v>
      </c>
      <c r="K341" s="23">
        <v>101.3</v>
      </c>
      <c r="L341" s="23">
        <f t="shared" si="15"/>
        <v>38.5</v>
      </c>
      <c r="M341" s="23">
        <f>AVERAGE(O341:P341)</f>
        <v>86.55</v>
      </c>
      <c r="N341" s="23">
        <f>CONVERT(M341,"F","C")</f>
        <v>30.305555555555554</v>
      </c>
      <c r="O341" s="25">
        <v>103.8</v>
      </c>
      <c r="P341" s="25">
        <v>69.3</v>
      </c>
      <c r="Q341" s="23">
        <v>7.8</v>
      </c>
      <c r="R341" s="33">
        <v>7.92</v>
      </c>
      <c r="S341" s="22">
        <v>339.3</v>
      </c>
      <c r="T341" s="22"/>
      <c r="U341" s="23"/>
      <c r="V341" s="23"/>
      <c r="W341" s="23"/>
      <c r="X341" s="23"/>
      <c r="Y341" s="25" t="s">
        <v>379</v>
      </c>
      <c r="Z341" s="25"/>
      <c r="AA341" s="27" t="s">
        <v>428</v>
      </c>
      <c r="AB341" s="4">
        <f t="shared" si="17"/>
        <v>49</v>
      </c>
    </row>
    <row r="342" spans="1:28" x14ac:dyDescent="0.25">
      <c r="A342" s="21">
        <v>42931</v>
      </c>
      <c r="B342" s="25">
        <v>653</v>
      </c>
      <c r="C342" s="35"/>
      <c r="D342" s="25"/>
      <c r="E342" s="25"/>
      <c r="F342" s="21" t="s">
        <v>343</v>
      </c>
      <c r="G342" s="23">
        <v>76.5</v>
      </c>
      <c r="H342" s="23">
        <f t="shared" si="16"/>
        <v>24.722222222222221</v>
      </c>
      <c r="I342" s="23"/>
      <c r="J342" s="23"/>
      <c r="K342" s="23">
        <v>74.599999999999994</v>
      </c>
      <c r="L342" s="23">
        <f t="shared" si="15"/>
        <v>23.666666666666664</v>
      </c>
      <c r="M342" s="25"/>
      <c r="N342" s="25"/>
      <c r="O342" s="25"/>
      <c r="P342" s="25"/>
      <c r="Q342" s="23">
        <v>7.8</v>
      </c>
      <c r="R342" s="33">
        <v>7.94</v>
      </c>
      <c r="S342" s="22">
        <v>334.1</v>
      </c>
      <c r="T342" s="22"/>
      <c r="U342" s="23"/>
      <c r="V342" s="23"/>
      <c r="W342" s="23"/>
      <c r="X342" s="23"/>
      <c r="Y342" s="25" t="s">
        <v>379</v>
      </c>
      <c r="Z342" s="25"/>
      <c r="AA342" s="27" t="s">
        <v>428</v>
      </c>
      <c r="AB342" s="4">
        <f t="shared" si="17"/>
        <v>49</v>
      </c>
    </row>
    <row r="343" spans="1:28" x14ac:dyDescent="0.25">
      <c r="A343" s="21">
        <v>42931</v>
      </c>
      <c r="B343" s="25">
        <v>1423</v>
      </c>
      <c r="C343" s="35"/>
      <c r="D343" s="25"/>
      <c r="E343" s="25"/>
      <c r="F343" s="21" t="s">
        <v>343</v>
      </c>
      <c r="G343" s="23">
        <v>86.8</v>
      </c>
      <c r="H343" s="23">
        <f t="shared" si="16"/>
        <v>30.444444444444443</v>
      </c>
      <c r="I343" s="23">
        <f>AVERAGE(G343,G342)</f>
        <v>81.650000000000006</v>
      </c>
      <c r="J343" s="23">
        <f>CONVERT(I343,"F","C")</f>
        <v>27.583333333333336</v>
      </c>
      <c r="K343" s="23">
        <v>100.5</v>
      </c>
      <c r="L343" s="23">
        <f t="shared" si="15"/>
        <v>38.055555555555557</v>
      </c>
      <c r="M343" s="23">
        <f>AVERAGE(O343:P343)</f>
        <v>86.35</v>
      </c>
      <c r="N343" s="23">
        <f>CONVERT(M343,"F","C")</f>
        <v>30.194444444444439</v>
      </c>
      <c r="O343" s="25">
        <v>103.2</v>
      </c>
      <c r="P343" s="25">
        <v>69.5</v>
      </c>
      <c r="Q343" s="23">
        <v>8.5</v>
      </c>
      <c r="R343" s="33">
        <v>7.89</v>
      </c>
      <c r="S343" s="22">
        <v>336.7</v>
      </c>
      <c r="T343" s="22"/>
      <c r="U343" s="23"/>
      <c r="V343" s="23"/>
      <c r="W343" s="23"/>
      <c r="X343" s="23"/>
      <c r="Y343" s="25" t="s">
        <v>379</v>
      </c>
      <c r="Z343" s="25"/>
      <c r="AA343" s="27" t="s">
        <v>428</v>
      </c>
      <c r="AB343" s="4">
        <f t="shared" si="17"/>
        <v>49</v>
      </c>
    </row>
    <row r="344" spans="1:28" x14ac:dyDescent="0.25">
      <c r="A344" s="21">
        <v>42932</v>
      </c>
      <c r="B344" s="25">
        <v>658</v>
      </c>
      <c r="C344" s="35"/>
      <c r="D344" s="25"/>
      <c r="E344" s="25"/>
      <c r="F344" s="21" t="s">
        <v>343</v>
      </c>
      <c r="G344" s="23">
        <v>76.5</v>
      </c>
      <c r="H344" s="23">
        <f t="shared" si="16"/>
        <v>24.722222222222221</v>
      </c>
      <c r="I344" s="23"/>
      <c r="J344" s="23"/>
      <c r="K344" s="23">
        <v>74</v>
      </c>
      <c r="L344" s="23">
        <f t="shared" si="15"/>
        <v>23.333333333333332</v>
      </c>
      <c r="M344" s="25"/>
      <c r="N344" s="25"/>
      <c r="O344" s="25"/>
      <c r="P344" s="25"/>
      <c r="Q344" s="23">
        <v>7.9</v>
      </c>
      <c r="R344" s="33">
        <v>7.94</v>
      </c>
      <c r="S344" s="22">
        <v>332.8</v>
      </c>
      <c r="T344" s="22"/>
      <c r="U344" s="23"/>
      <c r="V344" s="23"/>
      <c r="W344" s="23"/>
      <c r="X344" s="23"/>
      <c r="Y344" s="25" t="s">
        <v>379</v>
      </c>
      <c r="Z344" s="25"/>
      <c r="AA344" s="27" t="s">
        <v>428</v>
      </c>
      <c r="AB344" s="4">
        <f t="shared" si="17"/>
        <v>49</v>
      </c>
    </row>
    <row r="345" spans="1:28" x14ac:dyDescent="0.25">
      <c r="A345" s="21">
        <v>42932</v>
      </c>
      <c r="B345" s="25">
        <v>1155</v>
      </c>
      <c r="C345" s="35"/>
      <c r="D345" s="25"/>
      <c r="E345" s="25"/>
      <c r="F345" s="21" t="s">
        <v>343</v>
      </c>
      <c r="G345" s="23">
        <v>84.2</v>
      </c>
      <c r="H345" s="23">
        <f t="shared" si="16"/>
        <v>29</v>
      </c>
      <c r="I345" s="23">
        <f>AVERAGE(G345,G344)</f>
        <v>80.349999999999994</v>
      </c>
      <c r="J345" s="23">
        <f>CONVERT(I345,"F","C")</f>
        <v>26.861111111111107</v>
      </c>
      <c r="K345" s="23">
        <v>95.1</v>
      </c>
      <c r="L345" s="23">
        <f t="shared" si="15"/>
        <v>35.05555555555555</v>
      </c>
      <c r="M345" s="23">
        <f>AVERAGE(O345:P345)</f>
        <v>85.5</v>
      </c>
      <c r="N345" s="23">
        <f>CONVERT(M345,"F","C")</f>
        <v>29.722222222222221</v>
      </c>
      <c r="O345" s="25">
        <v>100.1</v>
      </c>
      <c r="P345" s="25">
        <v>70.900000000000006</v>
      </c>
      <c r="Q345" s="23">
        <v>8.3000000000000007</v>
      </c>
      <c r="R345" s="33">
        <v>7.77</v>
      </c>
      <c r="S345" s="22">
        <v>339.3</v>
      </c>
      <c r="T345" s="22"/>
      <c r="U345" s="23"/>
      <c r="V345" s="23"/>
      <c r="W345" s="23"/>
      <c r="X345" s="23"/>
      <c r="Y345" s="25" t="s">
        <v>379</v>
      </c>
      <c r="Z345" s="25"/>
      <c r="AA345" s="27" t="s">
        <v>428</v>
      </c>
      <c r="AB345" s="4">
        <f t="shared" si="17"/>
        <v>49</v>
      </c>
    </row>
    <row r="346" spans="1:28" x14ac:dyDescent="0.25">
      <c r="A346" s="21">
        <v>42933</v>
      </c>
      <c r="B346" s="25">
        <v>701</v>
      </c>
      <c r="C346" s="35"/>
      <c r="D346" s="25"/>
      <c r="E346" s="25"/>
      <c r="F346" s="21" t="s">
        <v>343</v>
      </c>
      <c r="G346" s="23">
        <v>75.599999999999994</v>
      </c>
      <c r="H346" s="23">
        <f t="shared" si="16"/>
        <v>24.222222222222218</v>
      </c>
      <c r="I346" s="23"/>
      <c r="J346" s="23"/>
      <c r="K346" s="23">
        <v>72.900000000000006</v>
      </c>
      <c r="L346" s="23">
        <f t="shared" si="15"/>
        <v>22.722222222222225</v>
      </c>
      <c r="M346" s="25"/>
      <c r="N346" s="25"/>
      <c r="O346" s="25"/>
      <c r="P346" s="25"/>
      <c r="Q346" s="23">
        <v>8.3000000000000007</v>
      </c>
      <c r="R346" s="33">
        <v>7.92</v>
      </c>
      <c r="S346" s="22">
        <v>334.1</v>
      </c>
      <c r="T346" s="22"/>
      <c r="U346" s="23"/>
      <c r="V346" s="23"/>
      <c r="W346" s="23"/>
      <c r="X346" s="23"/>
      <c r="Y346" s="25" t="s">
        <v>379</v>
      </c>
      <c r="Z346" s="25"/>
      <c r="AA346" s="27" t="s">
        <v>428</v>
      </c>
      <c r="AB346" s="4">
        <f t="shared" si="17"/>
        <v>49</v>
      </c>
    </row>
    <row r="347" spans="1:28" x14ac:dyDescent="0.25">
      <c r="A347" s="21">
        <v>42934</v>
      </c>
      <c r="B347" s="25">
        <v>702</v>
      </c>
      <c r="C347" s="35" t="s">
        <v>399</v>
      </c>
      <c r="D347" s="22">
        <v>715</v>
      </c>
      <c r="E347" s="25">
        <v>710</v>
      </c>
      <c r="F347" s="21" t="s">
        <v>343</v>
      </c>
      <c r="G347" s="23">
        <v>74.599999999999994</v>
      </c>
      <c r="H347" s="23">
        <f t="shared" si="16"/>
        <v>23.666666666666664</v>
      </c>
      <c r="I347" s="23"/>
      <c r="J347" s="23"/>
      <c r="K347" s="23">
        <v>72.3</v>
      </c>
      <c r="L347" s="23">
        <f t="shared" si="15"/>
        <v>22.388888888888886</v>
      </c>
      <c r="M347" s="25"/>
      <c r="N347" s="25"/>
      <c r="O347" s="25"/>
      <c r="P347" s="25"/>
      <c r="Q347" s="25">
        <v>8.6</v>
      </c>
      <c r="R347" s="33">
        <v>7.89</v>
      </c>
      <c r="S347" s="22">
        <v>325</v>
      </c>
      <c r="T347" s="22"/>
      <c r="U347" s="23">
        <v>10.8</v>
      </c>
      <c r="V347" s="23"/>
      <c r="W347" s="23"/>
      <c r="X347" s="23"/>
      <c r="Y347" s="25" t="s">
        <v>51</v>
      </c>
      <c r="Z347" s="28"/>
      <c r="AA347" s="27"/>
      <c r="AB347" s="4">
        <f t="shared" si="17"/>
        <v>49</v>
      </c>
    </row>
    <row r="348" spans="1:28" x14ac:dyDescent="0.25">
      <c r="A348" s="21">
        <v>42934</v>
      </c>
      <c r="B348" s="25">
        <v>1230</v>
      </c>
      <c r="C348" s="13"/>
      <c r="D348" s="22"/>
      <c r="E348" s="25"/>
      <c r="F348" s="21" t="s">
        <v>343</v>
      </c>
      <c r="G348" s="23">
        <v>84.6</v>
      </c>
      <c r="H348" s="23">
        <f t="shared" si="16"/>
        <v>29.222222222222218</v>
      </c>
      <c r="I348" s="23" t="e">
        <f>AVERAGE(G348,#REF!)</f>
        <v>#REF!</v>
      </c>
      <c r="J348" s="23" t="e">
        <f>CONVERT(I348,"F","C")</f>
        <v>#REF!</v>
      </c>
      <c r="K348" s="23">
        <v>96</v>
      </c>
      <c r="L348" s="23">
        <f t="shared" si="15"/>
        <v>35.555555555555557</v>
      </c>
      <c r="M348" s="23">
        <f>AVERAGE(O348:P348)</f>
        <v>83.9</v>
      </c>
      <c r="N348" s="23">
        <f>CONVERT(M348,"F","C")</f>
        <v>28.833333333333336</v>
      </c>
      <c r="O348" s="25">
        <v>99.5</v>
      </c>
      <c r="P348" s="25">
        <v>68.3</v>
      </c>
      <c r="Q348" s="25">
        <v>9.1</v>
      </c>
      <c r="R348" s="33">
        <v>7.82</v>
      </c>
      <c r="S348" s="22">
        <v>338</v>
      </c>
      <c r="T348" s="22"/>
      <c r="U348" s="23"/>
      <c r="V348" s="23"/>
      <c r="W348" s="23"/>
      <c r="X348" s="23"/>
      <c r="Y348" s="25" t="s">
        <v>379</v>
      </c>
      <c r="Z348" s="25"/>
      <c r="AA348" s="27" t="s">
        <v>428</v>
      </c>
      <c r="AB348" s="4">
        <f t="shared" si="17"/>
        <v>49</v>
      </c>
    </row>
    <row r="349" spans="1:28" x14ac:dyDescent="0.25">
      <c r="A349" s="21">
        <v>42935</v>
      </c>
      <c r="B349" s="25">
        <v>645</v>
      </c>
      <c r="C349" s="35" t="s">
        <v>402</v>
      </c>
      <c r="D349" s="22">
        <v>708</v>
      </c>
      <c r="E349" s="25">
        <v>730</v>
      </c>
      <c r="F349" s="21" t="s">
        <v>343</v>
      </c>
      <c r="G349" s="23">
        <v>76</v>
      </c>
      <c r="H349" s="23">
        <f t="shared" si="16"/>
        <v>24.444444444444443</v>
      </c>
      <c r="I349" s="23"/>
      <c r="J349" s="23"/>
      <c r="K349" s="23">
        <v>69.8</v>
      </c>
      <c r="L349" s="23">
        <f t="shared" si="15"/>
        <v>20.999999999999996</v>
      </c>
      <c r="M349" s="25"/>
      <c r="N349" s="25"/>
      <c r="O349" s="25"/>
      <c r="P349" s="25"/>
      <c r="Q349" s="25">
        <v>8.9</v>
      </c>
      <c r="R349" s="33">
        <v>7.85</v>
      </c>
      <c r="S349" s="22">
        <v>327.60000000000002</v>
      </c>
      <c r="T349" s="22"/>
      <c r="U349" s="36">
        <v>629.4</v>
      </c>
      <c r="V349" s="36"/>
      <c r="W349" s="36"/>
      <c r="X349" s="36"/>
      <c r="Y349" s="25" t="s">
        <v>11</v>
      </c>
      <c r="Z349" s="28"/>
      <c r="AA349" s="27" t="s">
        <v>17</v>
      </c>
      <c r="AB349" s="4">
        <f t="shared" si="17"/>
        <v>49</v>
      </c>
    </row>
    <row r="350" spans="1:28" x14ac:dyDescent="0.25">
      <c r="A350" s="21">
        <v>42935</v>
      </c>
      <c r="B350" s="25">
        <v>1212</v>
      </c>
      <c r="C350" s="13"/>
      <c r="D350" s="22"/>
      <c r="E350" s="25"/>
      <c r="F350" s="21" t="s">
        <v>343</v>
      </c>
      <c r="G350" s="23">
        <v>80.3</v>
      </c>
      <c r="H350" s="23">
        <f t="shared" si="16"/>
        <v>26.833333333333332</v>
      </c>
      <c r="I350" s="23">
        <f>AVERAGE(G350,G349)</f>
        <v>78.150000000000006</v>
      </c>
      <c r="J350" s="23">
        <f>CONVERT(I350,"F","C")</f>
        <v>25.638888888888893</v>
      </c>
      <c r="K350" s="23">
        <v>91</v>
      </c>
      <c r="L350" s="23">
        <f t="shared" si="15"/>
        <v>32.777777777777779</v>
      </c>
      <c r="M350" s="23">
        <f>AVERAGE(O350:P350)</f>
        <v>81.400000000000006</v>
      </c>
      <c r="N350" s="23">
        <f>CONVERT(M350,"F","C")</f>
        <v>27.444444444444446</v>
      </c>
      <c r="O350" s="25">
        <v>95.8</v>
      </c>
      <c r="P350" s="25">
        <v>67</v>
      </c>
      <c r="Q350" s="25">
        <v>9.3000000000000007</v>
      </c>
      <c r="R350" s="33">
        <v>7.8</v>
      </c>
      <c r="S350" s="22">
        <v>338</v>
      </c>
      <c r="T350" s="22"/>
      <c r="U350" s="23"/>
      <c r="V350" s="23"/>
      <c r="W350" s="23"/>
      <c r="X350" s="23"/>
      <c r="Y350" s="25" t="s">
        <v>379</v>
      </c>
      <c r="Z350" s="25"/>
      <c r="AA350" s="27" t="s">
        <v>428</v>
      </c>
      <c r="AB350" s="4">
        <f t="shared" si="17"/>
        <v>49</v>
      </c>
    </row>
    <row r="351" spans="1:28" x14ac:dyDescent="0.25">
      <c r="A351" s="21">
        <v>42936</v>
      </c>
      <c r="B351" s="25">
        <v>721</v>
      </c>
      <c r="C351" s="35" t="s">
        <v>406</v>
      </c>
      <c r="D351" s="22">
        <v>735</v>
      </c>
      <c r="E351" s="25">
        <v>718</v>
      </c>
      <c r="F351" s="21" t="s">
        <v>343</v>
      </c>
      <c r="G351" s="23">
        <v>73.400000000000006</v>
      </c>
      <c r="H351" s="23">
        <f t="shared" si="16"/>
        <v>23.000000000000004</v>
      </c>
      <c r="I351" s="23"/>
      <c r="J351" s="23"/>
      <c r="K351" s="23">
        <v>71.400000000000006</v>
      </c>
      <c r="L351" s="23">
        <f t="shared" si="15"/>
        <v>21.888888888888893</v>
      </c>
      <c r="M351" s="25"/>
      <c r="N351" s="25"/>
      <c r="O351" s="25"/>
      <c r="P351" s="25"/>
      <c r="Q351" s="23">
        <v>9</v>
      </c>
      <c r="R351" s="33">
        <v>7.64</v>
      </c>
      <c r="S351" s="22">
        <v>262.60000000000002</v>
      </c>
      <c r="T351" s="22"/>
      <c r="U351" s="36">
        <v>629.4</v>
      </c>
      <c r="V351" s="36"/>
      <c r="W351" s="36"/>
      <c r="X351" s="36"/>
      <c r="Y351" s="25" t="s">
        <v>11</v>
      </c>
      <c r="Z351" s="28"/>
      <c r="AA351" s="27" t="s">
        <v>17</v>
      </c>
      <c r="AB351" s="4">
        <f t="shared" si="17"/>
        <v>49</v>
      </c>
    </row>
    <row r="352" spans="1:28" x14ac:dyDescent="0.25">
      <c r="A352" s="21">
        <v>42937</v>
      </c>
      <c r="B352" s="25">
        <v>658</v>
      </c>
      <c r="C352" s="35"/>
      <c r="D352" s="13"/>
      <c r="E352" s="25"/>
      <c r="F352" s="21" t="s">
        <v>343</v>
      </c>
      <c r="G352" s="23">
        <v>73.2</v>
      </c>
      <c r="H352" s="23">
        <f t="shared" si="16"/>
        <v>22.888888888888889</v>
      </c>
      <c r="I352" s="23"/>
      <c r="J352" s="23"/>
      <c r="K352" s="23">
        <v>69.099999999999994</v>
      </c>
      <c r="L352" s="23">
        <f t="shared" si="15"/>
        <v>20.611111111111107</v>
      </c>
      <c r="M352" s="25"/>
      <c r="N352" s="25"/>
      <c r="O352" s="25"/>
      <c r="P352" s="25"/>
      <c r="Q352" s="23">
        <v>8.9</v>
      </c>
      <c r="R352" s="33">
        <v>7.77</v>
      </c>
      <c r="S352" s="22">
        <v>332.8</v>
      </c>
      <c r="T352" s="22"/>
      <c r="U352" s="23"/>
      <c r="V352" s="23"/>
      <c r="W352" s="23"/>
      <c r="X352" s="23"/>
      <c r="Y352" s="25" t="s">
        <v>379</v>
      </c>
      <c r="Z352" s="25"/>
      <c r="AA352" s="27" t="s">
        <v>428</v>
      </c>
      <c r="AB352" s="4">
        <f t="shared" si="17"/>
        <v>49</v>
      </c>
    </row>
    <row r="353" spans="1:28" x14ac:dyDescent="0.25">
      <c r="A353" s="21">
        <v>42938</v>
      </c>
      <c r="B353" s="25">
        <v>735</v>
      </c>
      <c r="C353" s="35"/>
      <c r="D353" s="13"/>
      <c r="E353" s="25"/>
      <c r="F353" s="21" t="s">
        <v>343</v>
      </c>
      <c r="G353" s="23">
        <v>77</v>
      </c>
      <c r="H353" s="23">
        <f t="shared" si="16"/>
        <v>25</v>
      </c>
      <c r="I353" s="23"/>
      <c r="J353" s="23"/>
      <c r="K353" s="23">
        <v>76.099999999999994</v>
      </c>
      <c r="L353" s="23">
        <f t="shared" si="15"/>
        <v>24.499999999999996</v>
      </c>
      <c r="M353" s="25"/>
      <c r="N353" s="25"/>
      <c r="O353" s="25"/>
      <c r="P353" s="25"/>
      <c r="Q353" s="23">
        <v>8.6</v>
      </c>
      <c r="R353" s="33">
        <v>7.76</v>
      </c>
      <c r="S353" s="22">
        <v>330.2</v>
      </c>
      <c r="T353" s="22"/>
      <c r="U353" s="23"/>
      <c r="V353" s="23"/>
      <c r="W353" s="23"/>
      <c r="X353" s="23"/>
      <c r="Y353" s="25" t="s">
        <v>379</v>
      </c>
      <c r="Z353" s="25"/>
      <c r="AA353" s="27" t="s">
        <v>428</v>
      </c>
      <c r="AB353" s="4">
        <f t="shared" si="17"/>
        <v>49</v>
      </c>
    </row>
    <row r="354" spans="1:28" x14ac:dyDescent="0.25">
      <c r="A354" s="21">
        <v>42938</v>
      </c>
      <c r="B354" s="25">
        <v>1047</v>
      </c>
      <c r="C354" s="13"/>
      <c r="D354" s="13"/>
      <c r="E354" s="25"/>
      <c r="F354" s="21" t="s">
        <v>343</v>
      </c>
      <c r="G354" s="23">
        <v>81.599999999999994</v>
      </c>
      <c r="H354" s="23">
        <f t="shared" si="16"/>
        <v>27.55555555555555</v>
      </c>
      <c r="I354" s="23"/>
      <c r="J354" s="23"/>
      <c r="K354" s="23">
        <v>89.6</v>
      </c>
      <c r="L354" s="23">
        <f t="shared" si="15"/>
        <v>31.999999999999996</v>
      </c>
      <c r="M354" s="25"/>
      <c r="N354" s="25"/>
      <c r="O354" s="25"/>
      <c r="P354" s="25"/>
      <c r="Q354" s="23">
        <v>8.6</v>
      </c>
      <c r="R354" s="33">
        <v>7.76</v>
      </c>
      <c r="S354" s="22">
        <v>351</v>
      </c>
      <c r="T354" s="22"/>
      <c r="U354" s="23"/>
      <c r="V354" s="23"/>
      <c r="W354" s="23"/>
      <c r="X354" s="23"/>
      <c r="Y354" s="25" t="s">
        <v>379</v>
      </c>
      <c r="Z354" s="25"/>
      <c r="AA354" s="27" t="s">
        <v>428</v>
      </c>
      <c r="AB354" s="4">
        <f t="shared" si="17"/>
        <v>49</v>
      </c>
    </row>
    <row r="355" spans="1:28" x14ac:dyDescent="0.25">
      <c r="A355" s="21">
        <v>42938</v>
      </c>
      <c r="B355" s="25">
        <v>1605</v>
      </c>
      <c r="C355" s="13"/>
      <c r="D355" s="13"/>
      <c r="E355" s="25"/>
      <c r="F355" s="21" t="s">
        <v>343</v>
      </c>
      <c r="G355" s="23">
        <v>78.400000000000006</v>
      </c>
      <c r="H355" s="23">
        <f t="shared" si="16"/>
        <v>25.777777777777779</v>
      </c>
      <c r="I355" s="23">
        <f>AVERAGE(G353,G354)</f>
        <v>79.3</v>
      </c>
      <c r="J355" s="23">
        <f>CONVERT(I355,"F","C")</f>
        <v>26.277777777777775</v>
      </c>
      <c r="K355" s="23">
        <v>85.4</v>
      </c>
      <c r="L355" s="23">
        <f t="shared" si="15"/>
        <v>29.666666666666668</v>
      </c>
      <c r="M355" s="23">
        <f>AVERAGE(O355:P355)</f>
        <v>80.75</v>
      </c>
      <c r="N355" s="23">
        <f>CONVERT(M355,"F","C")</f>
        <v>27.083333333333332</v>
      </c>
      <c r="O355" s="25">
        <v>92.3</v>
      </c>
      <c r="P355" s="25">
        <v>69.2</v>
      </c>
      <c r="Q355" s="23">
        <v>9.3000000000000007</v>
      </c>
      <c r="R355" s="33">
        <v>7.8</v>
      </c>
      <c r="S355" s="22">
        <v>358.8</v>
      </c>
      <c r="T355" s="22"/>
      <c r="U355" s="23"/>
      <c r="V355" s="23"/>
      <c r="W355" s="23"/>
      <c r="X355" s="23"/>
      <c r="Y355" s="25" t="s">
        <v>379</v>
      </c>
      <c r="Z355" s="25"/>
      <c r="AA355" s="27" t="s">
        <v>428</v>
      </c>
      <c r="AB355" s="4">
        <f t="shared" si="17"/>
        <v>49</v>
      </c>
    </row>
    <row r="356" spans="1:28" x14ac:dyDescent="0.25">
      <c r="A356" s="21">
        <v>42939</v>
      </c>
      <c r="B356" s="25">
        <v>707</v>
      </c>
      <c r="C356" s="13"/>
      <c r="D356" s="13"/>
      <c r="E356" s="25"/>
      <c r="F356" s="21" t="s">
        <v>343</v>
      </c>
      <c r="G356" s="23">
        <v>74.3</v>
      </c>
      <c r="H356" s="23">
        <f t="shared" si="16"/>
        <v>23.499999999999996</v>
      </c>
      <c r="I356" s="23"/>
      <c r="J356" s="23"/>
      <c r="K356" s="23">
        <v>72.7</v>
      </c>
      <c r="L356" s="23">
        <f t="shared" si="15"/>
        <v>22.611111111111111</v>
      </c>
      <c r="M356" s="25"/>
      <c r="N356" s="25"/>
      <c r="O356" s="25"/>
      <c r="P356" s="25"/>
      <c r="Q356" s="23">
        <v>8.4</v>
      </c>
      <c r="R356" s="33">
        <v>7.91</v>
      </c>
      <c r="S356" s="22">
        <v>371.8</v>
      </c>
      <c r="T356" s="22"/>
      <c r="U356" s="23"/>
      <c r="V356" s="23"/>
      <c r="W356" s="23"/>
      <c r="X356" s="23"/>
      <c r="Y356" s="25" t="s">
        <v>442</v>
      </c>
      <c r="Z356" s="18">
        <v>32.761000000000003</v>
      </c>
      <c r="AA356" s="27" t="s">
        <v>443</v>
      </c>
      <c r="AB356" s="4">
        <f t="shared" si="17"/>
        <v>49</v>
      </c>
    </row>
    <row r="357" spans="1:28" x14ac:dyDescent="0.25">
      <c r="A357" s="21">
        <v>42939</v>
      </c>
      <c r="B357" s="25">
        <v>1708</v>
      </c>
      <c r="C357" s="13" t="s">
        <v>441</v>
      </c>
      <c r="D357" s="22">
        <v>1748</v>
      </c>
      <c r="E357" s="25">
        <v>1730</v>
      </c>
      <c r="F357" s="21" t="s">
        <v>343</v>
      </c>
      <c r="G357" s="25">
        <v>75.5</v>
      </c>
      <c r="H357" s="23">
        <f t="shared" si="16"/>
        <v>24.166666666666664</v>
      </c>
      <c r="I357" s="23">
        <f>AVERAGE(G357,G356)</f>
        <v>74.900000000000006</v>
      </c>
      <c r="J357" s="23">
        <f>CONVERT(I357,"F","C")</f>
        <v>23.833333333333336</v>
      </c>
      <c r="K357" s="25">
        <v>69.599999999999994</v>
      </c>
      <c r="L357" s="23">
        <f t="shared" si="15"/>
        <v>20.888888888888886</v>
      </c>
      <c r="M357" s="23">
        <f>AVERAGE(O357:P357)</f>
        <v>83.05</v>
      </c>
      <c r="N357" s="23">
        <f>CONVERT(M357,"F","C")</f>
        <v>28.361111111111107</v>
      </c>
      <c r="O357" s="25">
        <v>98.5</v>
      </c>
      <c r="P357" s="25">
        <v>67.599999999999994</v>
      </c>
      <c r="Q357" s="23">
        <v>8.6999999999999993</v>
      </c>
      <c r="R357" s="25">
        <v>7.97</v>
      </c>
      <c r="S357" s="22">
        <v>341.90000000000003</v>
      </c>
      <c r="T357" s="22"/>
      <c r="U357" s="23">
        <v>128.1</v>
      </c>
      <c r="V357" s="23"/>
      <c r="W357" s="23"/>
      <c r="X357" s="23"/>
      <c r="Y357" s="25" t="s">
        <v>20</v>
      </c>
      <c r="Z357" s="28"/>
      <c r="AA357" s="27" t="s">
        <v>27</v>
      </c>
      <c r="AB357" s="4">
        <f t="shared" si="17"/>
        <v>49</v>
      </c>
    </row>
    <row r="358" spans="1:28" x14ac:dyDescent="0.25">
      <c r="A358" s="21">
        <v>42940</v>
      </c>
      <c r="B358" s="25">
        <v>816</v>
      </c>
      <c r="C358" s="13"/>
      <c r="D358" s="22"/>
      <c r="E358" s="13"/>
      <c r="F358" s="21" t="s">
        <v>343</v>
      </c>
      <c r="G358" s="25">
        <v>72.400000000000006</v>
      </c>
      <c r="H358" s="23">
        <f t="shared" si="16"/>
        <v>22.444444444444446</v>
      </c>
      <c r="I358" s="25"/>
      <c r="J358" s="25"/>
      <c r="K358" s="25">
        <v>69.7</v>
      </c>
      <c r="L358" s="23">
        <f t="shared" si="15"/>
        <v>20.944444444444446</v>
      </c>
      <c r="M358" s="25"/>
      <c r="N358" s="25"/>
      <c r="O358" s="25"/>
      <c r="P358" s="25"/>
      <c r="Q358" s="23">
        <v>8.1</v>
      </c>
      <c r="R358" s="25">
        <v>7.87</v>
      </c>
      <c r="S358" s="22">
        <v>283.40000000000003</v>
      </c>
      <c r="T358" s="22"/>
      <c r="U358" s="23"/>
      <c r="V358" s="23"/>
      <c r="W358" s="23"/>
      <c r="X358" s="23"/>
      <c r="Y358" s="25" t="s">
        <v>444</v>
      </c>
      <c r="Z358" s="18"/>
      <c r="AA358" s="27" t="s">
        <v>428</v>
      </c>
      <c r="AB358" s="4">
        <f t="shared" si="17"/>
        <v>49</v>
      </c>
    </row>
    <row r="359" spans="1:28" x14ac:dyDescent="0.25">
      <c r="A359" s="21">
        <v>42940</v>
      </c>
      <c r="B359" s="25">
        <v>1228</v>
      </c>
      <c r="C359" s="13"/>
      <c r="D359" s="38"/>
      <c r="E359" s="13"/>
      <c r="F359" s="21" t="s">
        <v>343</v>
      </c>
      <c r="G359" s="25">
        <v>76.099999999999994</v>
      </c>
      <c r="H359" s="23">
        <f t="shared" si="16"/>
        <v>24.499999999999996</v>
      </c>
      <c r="I359" s="25"/>
      <c r="J359" s="25"/>
      <c r="K359" s="25">
        <v>77.5</v>
      </c>
      <c r="L359" s="23">
        <f t="shared" si="15"/>
        <v>25.277777777777779</v>
      </c>
      <c r="M359" s="25"/>
      <c r="N359" s="25"/>
      <c r="O359" s="25"/>
      <c r="P359" s="25"/>
      <c r="Q359" s="25">
        <v>9.5</v>
      </c>
      <c r="R359" s="25">
        <v>7.78</v>
      </c>
      <c r="S359" s="22">
        <v>321.10000000000002</v>
      </c>
      <c r="T359" s="22"/>
      <c r="U359" s="25"/>
      <c r="V359" s="25"/>
      <c r="W359" s="25"/>
      <c r="X359" s="25"/>
      <c r="Y359" s="25" t="s">
        <v>445</v>
      </c>
      <c r="Z359" s="18"/>
      <c r="AA359" s="27" t="s">
        <v>428</v>
      </c>
      <c r="AB359" s="4">
        <f t="shared" si="17"/>
        <v>49</v>
      </c>
    </row>
    <row r="360" spans="1:28" x14ac:dyDescent="0.25">
      <c r="A360" s="21">
        <v>42940</v>
      </c>
      <c r="B360" s="25">
        <v>1710</v>
      </c>
      <c r="C360" s="13"/>
      <c r="D360" s="22"/>
      <c r="E360" s="13"/>
      <c r="F360" s="21" t="s">
        <v>343</v>
      </c>
      <c r="G360" s="25">
        <v>77.599999999999994</v>
      </c>
      <c r="H360" s="23">
        <f t="shared" si="16"/>
        <v>25.333333333333329</v>
      </c>
      <c r="I360" s="23">
        <f>AVERAGE(G360,G358)</f>
        <v>75</v>
      </c>
      <c r="J360" s="23">
        <f>CONVERT(I360,"F","C")</f>
        <v>23.888888888888889</v>
      </c>
      <c r="K360" s="25">
        <v>81.3</v>
      </c>
      <c r="L360" s="23">
        <f t="shared" si="15"/>
        <v>27.388888888888886</v>
      </c>
      <c r="M360" s="23">
        <f>AVERAGE(O360:P360)</f>
        <v>74.349999999999994</v>
      </c>
      <c r="N360" s="23">
        <f>CONVERT(M360,"F","C")</f>
        <v>23.527777777777775</v>
      </c>
      <c r="O360" s="25">
        <v>81.3</v>
      </c>
      <c r="P360" s="25">
        <v>67.400000000000006</v>
      </c>
      <c r="Q360" s="23">
        <v>9</v>
      </c>
      <c r="R360" s="25">
        <v>7.76</v>
      </c>
      <c r="S360" s="22">
        <v>344.5</v>
      </c>
      <c r="T360" s="22"/>
      <c r="U360" s="25"/>
      <c r="V360" s="25"/>
      <c r="W360" s="25"/>
      <c r="X360" s="25"/>
      <c r="Y360" s="25" t="s">
        <v>445</v>
      </c>
      <c r="Z360" s="18">
        <v>31.306000000000001</v>
      </c>
      <c r="AA360" s="27" t="s">
        <v>428</v>
      </c>
      <c r="AB360" s="4">
        <f t="shared" si="17"/>
        <v>49</v>
      </c>
    </row>
    <row r="361" spans="1:28" x14ac:dyDescent="0.25">
      <c r="A361" s="21">
        <v>42941</v>
      </c>
      <c r="B361" s="25">
        <v>740</v>
      </c>
      <c r="C361" s="13"/>
      <c r="D361" s="22"/>
      <c r="E361" s="13"/>
      <c r="F361" s="21" t="s">
        <v>343</v>
      </c>
      <c r="G361" s="25">
        <v>73.2</v>
      </c>
      <c r="H361" s="23">
        <f t="shared" si="16"/>
        <v>22.888888888888889</v>
      </c>
      <c r="I361" s="25"/>
      <c r="J361" s="25"/>
      <c r="K361" s="25">
        <v>71.099999999999994</v>
      </c>
      <c r="L361" s="23">
        <f t="shared" si="15"/>
        <v>21.722222222222218</v>
      </c>
      <c r="M361" s="25"/>
      <c r="N361" s="25"/>
      <c r="O361" s="25"/>
      <c r="P361" s="25"/>
      <c r="Q361" s="23">
        <v>8.6</v>
      </c>
      <c r="R361" s="25">
        <v>7.83</v>
      </c>
      <c r="S361" s="22">
        <v>269.10000000000002</v>
      </c>
      <c r="T361" s="22"/>
      <c r="U361" s="25"/>
      <c r="V361" s="25"/>
      <c r="W361" s="25"/>
      <c r="X361" s="25"/>
      <c r="Y361" s="25" t="s">
        <v>190</v>
      </c>
      <c r="Z361" s="18"/>
      <c r="AA361" s="27" t="s">
        <v>446</v>
      </c>
      <c r="AB361" s="4">
        <f t="shared" si="17"/>
        <v>49</v>
      </c>
    </row>
    <row r="362" spans="1:28" x14ac:dyDescent="0.25">
      <c r="A362" s="21">
        <v>42941</v>
      </c>
      <c r="B362" s="25">
        <v>1212</v>
      </c>
      <c r="C362" s="13"/>
      <c r="D362" s="13"/>
      <c r="E362" s="13"/>
      <c r="F362" s="21" t="s">
        <v>343</v>
      </c>
      <c r="G362" s="25">
        <v>78.2</v>
      </c>
      <c r="H362" s="23">
        <f t="shared" si="16"/>
        <v>25.666666666666668</v>
      </c>
      <c r="I362" s="23">
        <f>AVERAGE(G362,G361)</f>
        <v>75.7</v>
      </c>
      <c r="J362" s="23">
        <f>CONVERT(I362,"F","C")</f>
        <v>24.277777777777779</v>
      </c>
      <c r="K362" s="25">
        <v>79.400000000000006</v>
      </c>
      <c r="L362" s="23">
        <f t="shared" si="15"/>
        <v>26.333333333333336</v>
      </c>
      <c r="M362" s="23">
        <f>AVERAGE(O362:P362)</f>
        <v>75.099999999999994</v>
      </c>
      <c r="N362" s="23">
        <f>CONVERT(M362,"F","C")</f>
        <v>23.944444444444439</v>
      </c>
      <c r="O362" s="25">
        <v>82.4</v>
      </c>
      <c r="P362" s="25">
        <v>67.8</v>
      </c>
      <c r="Q362" s="23">
        <v>8.5</v>
      </c>
      <c r="R362" s="25">
        <v>7.64</v>
      </c>
      <c r="S362" s="22">
        <v>293.8</v>
      </c>
      <c r="T362" s="22"/>
      <c r="U362" s="25"/>
      <c r="V362" s="25"/>
      <c r="W362" s="25"/>
      <c r="X362" s="25"/>
      <c r="Y362" s="25" t="s">
        <v>190</v>
      </c>
      <c r="Z362" s="18">
        <v>26.100999999999999</v>
      </c>
      <c r="AA362" s="27" t="s">
        <v>449</v>
      </c>
      <c r="AB362" s="4">
        <f t="shared" si="17"/>
        <v>49</v>
      </c>
    </row>
    <row r="363" spans="1:28" x14ac:dyDescent="0.25">
      <c r="A363" s="21">
        <v>42942</v>
      </c>
      <c r="B363" s="34">
        <v>714</v>
      </c>
      <c r="C363" s="13"/>
      <c r="D363" s="13"/>
      <c r="E363" s="13"/>
      <c r="F363" s="21" t="s">
        <v>343</v>
      </c>
      <c r="G363" s="25">
        <v>72.3</v>
      </c>
      <c r="H363" s="23">
        <f t="shared" si="16"/>
        <v>22.388888888888886</v>
      </c>
      <c r="I363" s="25"/>
      <c r="J363" s="25"/>
      <c r="K363" s="25">
        <v>68.3</v>
      </c>
      <c r="L363" s="23">
        <f t="shared" si="15"/>
        <v>20.166666666666664</v>
      </c>
      <c r="M363" s="25"/>
      <c r="N363" s="25"/>
      <c r="O363" s="25"/>
      <c r="P363" s="25"/>
      <c r="Q363" s="23">
        <v>9.1</v>
      </c>
      <c r="R363" s="25">
        <v>7.74</v>
      </c>
      <c r="S363" s="22">
        <v>312</v>
      </c>
      <c r="T363" s="25"/>
      <c r="U363" s="25"/>
      <c r="V363" s="25"/>
      <c r="W363" s="25"/>
      <c r="X363" s="25"/>
      <c r="Y363" s="25" t="s">
        <v>69</v>
      </c>
      <c r="Z363" s="18"/>
      <c r="AA363" s="27" t="s">
        <v>450</v>
      </c>
      <c r="AB363" s="4">
        <f t="shared" si="17"/>
        <v>49</v>
      </c>
    </row>
    <row r="364" spans="1:28" x14ac:dyDescent="0.25">
      <c r="A364" s="2">
        <v>42942</v>
      </c>
      <c r="B364" s="10">
        <v>1323</v>
      </c>
      <c r="C364" t="s">
        <v>452</v>
      </c>
      <c r="D364" s="1">
        <v>1341</v>
      </c>
      <c r="E364" s="1">
        <v>1356</v>
      </c>
      <c r="F364" s="2" t="s">
        <v>343</v>
      </c>
      <c r="G364" s="1">
        <v>79.8</v>
      </c>
      <c r="H364" s="4">
        <f t="shared" si="16"/>
        <v>26.555555555555554</v>
      </c>
      <c r="I364" s="1"/>
      <c r="J364" s="1"/>
      <c r="K364" s="1">
        <v>97.4</v>
      </c>
      <c r="L364" s="4">
        <f t="shared" si="15"/>
        <v>36.333333333333336</v>
      </c>
      <c r="M364" s="1"/>
      <c r="N364" s="1"/>
      <c r="O364" s="1"/>
      <c r="P364" s="1"/>
      <c r="Q364" s="4">
        <v>9.6</v>
      </c>
      <c r="R364" s="1">
        <v>7.63</v>
      </c>
      <c r="S364" s="22">
        <v>344.5</v>
      </c>
      <c r="T364" s="1"/>
      <c r="U364" s="43">
        <v>387.3</v>
      </c>
      <c r="V364" s="43"/>
      <c r="W364" s="43"/>
      <c r="X364" s="43"/>
      <c r="Y364" s="1" t="s">
        <v>245</v>
      </c>
      <c r="Z364" s="9"/>
      <c r="AA364" s="3" t="s">
        <v>451</v>
      </c>
      <c r="AB364" s="4">
        <f t="shared" si="17"/>
        <v>49</v>
      </c>
    </row>
    <row r="365" spans="1:28" x14ac:dyDescent="0.25">
      <c r="A365" s="2">
        <v>42942</v>
      </c>
      <c r="B365" s="10">
        <v>1632</v>
      </c>
      <c r="D365" s="1"/>
      <c r="E365" s="1"/>
      <c r="F365" s="2" t="s">
        <v>343</v>
      </c>
      <c r="G365" s="1">
        <v>81</v>
      </c>
      <c r="H365" s="4">
        <f t="shared" si="16"/>
        <v>27.222222222222221</v>
      </c>
      <c r="I365" s="23">
        <f>AVERAGE(G365,G363)</f>
        <v>76.650000000000006</v>
      </c>
      <c r="J365" s="23">
        <f>CONVERT(I365,"F","C")</f>
        <v>24.805555555555557</v>
      </c>
      <c r="K365" s="1">
        <v>95.8</v>
      </c>
      <c r="L365" s="4">
        <f t="shared" si="15"/>
        <v>35.444444444444443</v>
      </c>
      <c r="M365" s="23">
        <f>AVERAGE(O365:P365)</f>
        <v>81.45</v>
      </c>
      <c r="N365" s="23">
        <f>CONVERT(M365,"F","C")</f>
        <v>27.472222222222221</v>
      </c>
      <c r="O365" s="1">
        <v>98.2</v>
      </c>
      <c r="P365" s="1">
        <v>64.7</v>
      </c>
      <c r="Q365" s="4">
        <v>8.8000000000000007</v>
      </c>
      <c r="R365" s="1">
        <v>7.69</v>
      </c>
      <c r="S365" s="22">
        <v>339.3</v>
      </c>
      <c r="T365" s="39"/>
      <c r="U365" s="1"/>
      <c r="V365" s="68"/>
      <c r="W365" s="68"/>
      <c r="X365" s="68"/>
      <c r="Y365" s="1" t="s">
        <v>445</v>
      </c>
      <c r="Z365" s="9">
        <v>49.774999999999999</v>
      </c>
      <c r="AA365" s="3" t="s">
        <v>451</v>
      </c>
      <c r="AB365" s="4">
        <f t="shared" si="17"/>
        <v>49</v>
      </c>
    </row>
    <row r="366" spans="1:28" x14ac:dyDescent="0.25">
      <c r="A366" s="2">
        <v>42943</v>
      </c>
      <c r="B366" s="10">
        <v>805</v>
      </c>
      <c r="D366" s="1"/>
      <c r="E366" s="1"/>
      <c r="F366" s="2" t="s">
        <v>343</v>
      </c>
      <c r="G366" s="1">
        <v>79.900000000000006</v>
      </c>
      <c r="H366" s="4">
        <f t="shared" si="16"/>
        <v>26.611111111111114</v>
      </c>
      <c r="I366" s="11"/>
      <c r="J366" s="11"/>
      <c r="K366" s="1">
        <v>81.8</v>
      </c>
      <c r="L366" s="4">
        <f t="shared" si="15"/>
        <v>27.666666666666664</v>
      </c>
      <c r="M366" s="11"/>
      <c r="N366" s="11"/>
      <c r="O366" s="11"/>
      <c r="P366" s="11"/>
      <c r="Q366" s="4">
        <v>8.1999999999999993</v>
      </c>
      <c r="R366" s="1">
        <v>7.59</v>
      </c>
      <c r="S366" s="22">
        <v>297.7</v>
      </c>
      <c r="T366" s="1"/>
      <c r="U366" s="1"/>
      <c r="V366" s="68"/>
      <c r="W366" s="68"/>
      <c r="X366" s="68"/>
      <c r="Y366" s="1" t="s">
        <v>453</v>
      </c>
      <c r="Z366" s="9"/>
      <c r="AA366" s="3" t="s">
        <v>428</v>
      </c>
      <c r="AB366" s="4">
        <f t="shared" si="17"/>
        <v>49</v>
      </c>
    </row>
    <row r="367" spans="1:28" x14ac:dyDescent="0.25">
      <c r="A367" s="2">
        <v>42943</v>
      </c>
      <c r="B367" s="10">
        <v>1420</v>
      </c>
      <c r="C367" t="s">
        <v>456</v>
      </c>
      <c r="D367" s="1">
        <v>1442</v>
      </c>
      <c r="E367" s="1">
        <v>1437</v>
      </c>
      <c r="F367" s="2" t="s">
        <v>343</v>
      </c>
      <c r="G367" s="1">
        <v>83.3</v>
      </c>
      <c r="H367" s="4">
        <f t="shared" si="16"/>
        <v>28.499999999999996</v>
      </c>
      <c r="I367" s="11"/>
      <c r="J367" s="11"/>
      <c r="K367" s="1">
        <v>94</v>
      </c>
      <c r="L367" s="4">
        <f t="shared" si="15"/>
        <v>34.444444444444443</v>
      </c>
      <c r="M367" s="11"/>
      <c r="N367" s="11"/>
      <c r="O367" s="11"/>
      <c r="P367" s="11"/>
      <c r="Q367" s="4">
        <v>7.5</v>
      </c>
      <c r="R367" s="1">
        <v>7.67</v>
      </c>
      <c r="S367" s="22">
        <v>299</v>
      </c>
      <c r="T367" s="1"/>
      <c r="U367" s="43">
        <v>387.3</v>
      </c>
      <c r="V367" s="43"/>
      <c r="W367" s="43"/>
      <c r="X367" s="43"/>
      <c r="Y367" s="1" t="s">
        <v>453</v>
      </c>
      <c r="Z367" s="9"/>
      <c r="AA367" s="3" t="s">
        <v>428</v>
      </c>
      <c r="AB367" s="4">
        <f t="shared" si="17"/>
        <v>49</v>
      </c>
    </row>
    <row r="368" spans="1:28" x14ac:dyDescent="0.25">
      <c r="A368" s="2">
        <v>42944</v>
      </c>
      <c r="B368" s="10">
        <v>703</v>
      </c>
      <c r="C368" t="s">
        <v>459</v>
      </c>
      <c r="D368" s="1">
        <v>730</v>
      </c>
      <c r="E368" s="1">
        <v>800</v>
      </c>
      <c r="F368" s="2" t="s">
        <v>343</v>
      </c>
      <c r="G368" s="4">
        <v>74</v>
      </c>
      <c r="H368" s="4">
        <f t="shared" si="16"/>
        <v>23.333333333333332</v>
      </c>
      <c r="I368" s="11"/>
      <c r="J368" s="11"/>
      <c r="K368" s="1">
        <v>69.2</v>
      </c>
      <c r="L368" s="4">
        <f t="shared" si="15"/>
        <v>20.666666666666668</v>
      </c>
      <c r="M368" s="11"/>
      <c r="N368" s="11"/>
      <c r="O368" s="11"/>
      <c r="P368" s="11"/>
      <c r="Q368" s="4">
        <v>8.5</v>
      </c>
      <c r="R368" s="1">
        <v>7.84</v>
      </c>
      <c r="S368" s="22">
        <v>321.10000000000002</v>
      </c>
      <c r="T368" s="1"/>
      <c r="U368" s="52">
        <v>214.2</v>
      </c>
      <c r="V368" s="52"/>
      <c r="W368" s="52"/>
      <c r="X368" s="52"/>
      <c r="Y368" s="1" t="s">
        <v>190</v>
      </c>
      <c r="Z368" s="9"/>
      <c r="AA368" s="3" t="s">
        <v>460</v>
      </c>
      <c r="AB368" s="4">
        <f t="shared" si="17"/>
        <v>49</v>
      </c>
    </row>
    <row r="369" spans="1:28" x14ac:dyDescent="0.25">
      <c r="A369" s="2">
        <v>42944</v>
      </c>
      <c r="B369" s="10">
        <v>1225</v>
      </c>
      <c r="D369" s="1"/>
      <c r="E369" s="1"/>
      <c r="F369" s="2" t="s">
        <v>343</v>
      </c>
      <c r="G369" s="4">
        <v>79.599999999999994</v>
      </c>
      <c r="H369" s="4">
        <f t="shared" si="16"/>
        <v>26.444444444444439</v>
      </c>
      <c r="I369" s="23">
        <f>AVERAGE(G369,G368)</f>
        <v>76.8</v>
      </c>
      <c r="J369" s="23">
        <f>CONVERT(I369,"F","C")</f>
        <v>24.888888888888886</v>
      </c>
      <c r="K369" s="1">
        <v>86</v>
      </c>
      <c r="L369" s="4">
        <f t="shared" si="15"/>
        <v>30</v>
      </c>
      <c r="M369" s="23">
        <f>AVERAGE(O369:P369)</f>
        <v>80.8</v>
      </c>
      <c r="N369" s="23">
        <f>CONVERT(M369,"F","C")</f>
        <v>27.111111111111107</v>
      </c>
      <c r="O369" s="11">
        <v>93.8</v>
      </c>
      <c r="P369" s="11">
        <v>67.8</v>
      </c>
      <c r="Q369" s="4">
        <v>8.3000000000000007</v>
      </c>
      <c r="R369" s="1">
        <v>7.64</v>
      </c>
      <c r="S369" s="22">
        <v>349.7</v>
      </c>
      <c r="T369" s="1"/>
      <c r="U369" s="1"/>
      <c r="V369" s="68"/>
      <c r="W369" s="68"/>
      <c r="X369" s="68"/>
      <c r="Y369" s="1" t="s">
        <v>462</v>
      </c>
      <c r="Z369" s="9">
        <v>29.885999999999999</v>
      </c>
      <c r="AA369" s="3"/>
      <c r="AB369" s="4">
        <f t="shared" si="17"/>
        <v>49</v>
      </c>
    </row>
    <row r="370" spans="1:28" x14ac:dyDescent="0.25">
      <c r="A370" s="2">
        <v>42945</v>
      </c>
      <c r="B370" s="10">
        <v>703</v>
      </c>
      <c r="D370" s="1"/>
      <c r="E370" s="1"/>
      <c r="F370" s="2" t="s">
        <v>343</v>
      </c>
      <c r="G370" s="4">
        <v>73.099999999999994</v>
      </c>
      <c r="H370" s="4">
        <f t="shared" si="16"/>
        <v>22.833333333333329</v>
      </c>
      <c r="I370" s="11"/>
      <c r="J370" s="11"/>
      <c r="K370" s="1">
        <v>69.599999999999994</v>
      </c>
      <c r="L370" s="4">
        <f t="shared" si="15"/>
        <v>20.888888888888886</v>
      </c>
      <c r="M370" s="11"/>
      <c r="N370" s="11"/>
      <c r="O370" s="11"/>
      <c r="P370" s="11"/>
      <c r="Q370" s="4">
        <v>8.1</v>
      </c>
      <c r="R370" s="1">
        <v>7.42</v>
      </c>
      <c r="S370" s="22">
        <v>319.8</v>
      </c>
      <c r="T370" s="1"/>
      <c r="U370" s="1"/>
      <c r="V370" s="68"/>
      <c r="W370" s="68"/>
      <c r="X370" s="68"/>
      <c r="Y370" s="1" t="s">
        <v>463</v>
      </c>
      <c r="Z370" s="9"/>
      <c r="AA370" s="3" t="s">
        <v>464</v>
      </c>
      <c r="AB370" s="4">
        <f t="shared" si="17"/>
        <v>49</v>
      </c>
    </row>
    <row r="371" spans="1:28" x14ac:dyDescent="0.25">
      <c r="A371" s="2">
        <v>42945</v>
      </c>
      <c r="B371" s="10">
        <v>1436</v>
      </c>
      <c r="C371" t="s">
        <v>403</v>
      </c>
      <c r="D371" s="1">
        <v>1450</v>
      </c>
      <c r="E371" s="1">
        <v>1450</v>
      </c>
      <c r="F371" s="2" t="s">
        <v>343</v>
      </c>
      <c r="G371" s="4">
        <v>81.099999999999994</v>
      </c>
      <c r="H371" s="4">
        <f t="shared" si="16"/>
        <v>27.277777777777775</v>
      </c>
      <c r="I371" s="23">
        <f>AVERAGE(G371,G370)</f>
        <v>77.099999999999994</v>
      </c>
      <c r="J371" s="23">
        <f>CONVERT(I371,"F","C")</f>
        <v>25.05555555555555</v>
      </c>
      <c r="K371" s="1">
        <v>89</v>
      </c>
      <c r="L371" s="4">
        <f t="shared" si="15"/>
        <v>31.666666666666664</v>
      </c>
      <c r="M371" s="23">
        <f>AVERAGE(O371:P371)</f>
        <v>79.95</v>
      </c>
      <c r="N371" s="23">
        <f>CONVERT(M371,"F","C")</f>
        <v>26.638888888888889</v>
      </c>
      <c r="O371" s="11">
        <v>91.9</v>
      </c>
      <c r="P371" s="11">
        <v>68</v>
      </c>
      <c r="Q371" s="4">
        <v>7.9</v>
      </c>
      <c r="R371" s="7">
        <v>7.7</v>
      </c>
      <c r="S371" s="22">
        <v>328.90000000000003</v>
      </c>
      <c r="T371" s="1"/>
      <c r="U371" s="1">
        <v>98.4</v>
      </c>
      <c r="V371" s="68"/>
      <c r="W371" s="68"/>
      <c r="X371" s="68"/>
      <c r="Y371" s="1" t="s">
        <v>466</v>
      </c>
      <c r="Z371" s="9">
        <v>40.262</v>
      </c>
      <c r="AA371" s="3" t="s">
        <v>464</v>
      </c>
      <c r="AB371" s="4">
        <f t="shared" si="17"/>
        <v>49</v>
      </c>
    </row>
    <row r="372" spans="1:28" x14ac:dyDescent="0.25">
      <c r="A372" s="2">
        <v>42946</v>
      </c>
      <c r="B372" s="10">
        <v>1530</v>
      </c>
      <c r="C372" t="s">
        <v>477</v>
      </c>
      <c r="D372" s="1">
        <v>1605</v>
      </c>
      <c r="E372" s="1">
        <v>1604</v>
      </c>
      <c r="F372" s="2" t="s">
        <v>343</v>
      </c>
      <c r="G372" s="4">
        <v>78.3</v>
      </c>
      <c r="H372" s="4">
        <f t="shared" si="16"/>
        <v>25.722222222222221</v>
      </c>
      <c r="I372" s="23" t="e">
        <f>AVERAGE(#REF!,#REF!)</f>
        <v>#REF!</v>
      </c>
      <c r="J372" s="23" t="e">
        <f>CONVERT(I372,"F","C")</f>
        <v>#REF!</v>
      </c>
      <c r="K372" s="1">
        <v>92.5</v>
      </c>
      <c r="L372" s="4">
        <f t="shared" si="15"/>
        <v>33.611111111111107</v>
      </c>
      <c r="M372" s="23">
        <f>AVERAGE(O372:P372)</f>
        <v>80.900000000000006</v>
      </c>
      <c r="N372" s="23">
        <f>CONVERT(M372,"F","C")</f>
        <v>27.166666666666668</v>
      </c>
      <c r="O372" s="11">
        <v>94.1</v>
      </c>
      <c r="P372" s="11">
        <v>67.7</v>
      </c>
      <c r="Q372" s="4">
        <v>9.1</v>
      </c>
      <c r="R372" s="7">
        <v>7.92</v>
      </c>
      <c r="S372" s="22">
        <v>358.8</v>
      </c>
      <c r="T372" s="1"/>
      <c r="U372" s="1">
        <v>218.7</v>
      </c>
      <c r="V372" s="68"/>
      <c r="W372" s="68"/>
      <c r="X372" s="68"/>
      <c r="Y372" s="1" t="s">
        <v>478</v>
      </c>
      <c r="Z372" s="9">
        <v>25.077000000000002</v>
      </c>
      <c r="AA372" s="3" t="s">
        <v>479</v>
      </c>
      <c r="AB372" s="4">
        <f t="shared" si="17"/>
        <v>49</v>
      </c>
    </row>
    <row r="373" spans="1:28" x14ac:dyDescent="0.25">
      <c r="A373" s="2">
        <v>42947</v>
      </c>
      <c r="B373" s="10">
        <v>724</v>
      </c>
      <c r="D373" s="1"/>
      <c r="E373" s="1"/>
      <c r="F373" s="2" t="s">
        <v>343</v>
      </c>
      <c r="G373" s="4">
        <v>73.3</v>
      </c>
      <c r="H373" s="4">
        <f t="shared" si="16"/>
        <v>22.944444444444443</v>
      </c>
      <c r="I373" s="11"/>
      <c r="J373" s="11"/>
      <c r="K373" s="1">
        <v>72.3</v>
      </c>
      <c r="L373" s="4">
        <f t="shared" si="15"/>
        <v>22.388888888888886</v>
      </c>
      <c r="M373" s="11"/>
      <c r="N373" s="11"/>
      <c r="O373" s="11"/>
      <c r="P373" s="11"/>
      <c r="Q373" s="4">
        <v>7.6</v>
      </c>
      <c r="R373" s="7">
        <v>7.74</v>
      </c>
      <c r="S373" s="22">
        <v>358.8</v>
      </c>
      <c r="T373" s="1"/>
      <c r="U373" s="1"/>
      <c r="V373" s="68"/>
      <c r="W373" s="68"/>
      <c r="X373" s="68"/>
      <c r="Y373" s="1" t="s">
        <v>482</v>
      </c>
      <c r="Z373" s="9"/>
      <c r="AA373" s="3" t="s">
        <v>461</v>
      </c>
      <c r="AB373" s="4">
        <f t="shared" si="17"/>
        <v>49</v>
      </c>
    </row>
    <row r="374" spans="1:28" x14ac:dyDescent="0.25">
      <c r="A374" s="2">
        <v>42947</v>
      </c>
      <c r="B374" s="10">
        <v>1330</v>
      </c>
      <c r="C374" t="s">
        <v>489</v>
      </c>
      <c r="D374" s="1">
        <v>1605</v>
      </c>
      <c r="E374" s="1"/>
      <c r="F374" s="2" t="s">
        <v>343</v>
      </c>
      <c r="G374" s="4">
        <v>81.7</v>
      </c>
      <c r="H374" s="4">
        <f t="shared" si="16"/>
        <v>27.611111111111111</v>
      </c>
      <c r="I374" s="11"/>
      <c r="J374" s="11"/>
      <c r="K374" s="1">
        <v>94.7</v>
      </c>
      <c r="L374" s="4">
        <f t="shared" si="15"/>
        <v>34.833333333333336</v>
      </c>
      <c r="M374" s="11"/>
      <c r="N374" s="11"/>
      <c r="O374" s="11"/>
      <c r="P374" s="11"/>
      <c r="Q374" s="4">
        <v>9.1999999999999993</v>
      </c>
      <c r="R374" s="7">
        <v>7.64</v>
      </c>
      <c r="S374" s="22">
        <v>386.1</v>
      </c>
      <c r="T374" s="1"/>
      <c r="U374" s="1">
        <v>69.5</v>
      </c>
      <c r="V374" s="68"/>
      <c r="W374" s="68"/>
      <c r="X374" s="68"/>
      <c r="Y374" s="1" t="s">
        <v>493</v>
      </c>
      <c r="Z374" s="9"/>
      <c r="AA374" s="3"/>
      <c r="AB374" s="4">
        <f t="shared" si="17"/>
        <v>49</v>
      </c>
    </row>
    <row r="375" spans="1:28" x14ac:dyDescent="0.25">
      <c r="A375" s="2">
        <v>42948</v>
      </c>
      <c r="B375" s="10">
        <v>714</v>
      </c>
      <c r="D375" s="1"/>
      <c r="E375" s="1"/>
      <c r="F375" s="2" t="s">
        <v>343</v>
      </c>
      <c r="G375" s="4">
        <v>76.7</v>
      </c>
      <c r="H375" s="4">
        <f t="shared" si="16"/>
        <v>24.833333333333336</v>
      </c>
      <c r="I375" s="11"/>
      <c r="J375" s="11"/>
      <c r="K375" s="1">
        <v>78.3</v>
      </c>
      <c r="L375" s="4">
        <f t="shared" si="15"/>
        <v>25.722222222222221</v>
      </c>
      <c r="M375" s="11"/>
      <c r="N375" s="11"/>
      <c r="O375" s="11"/>
      <c r="P375" s="11"/>
      <c r="Q375" s="4">
        <v>7</v>
      </c>
      <c r="R375" s="7">
        <v>7.76</v>
      </c>
      <c r="S375" s="22">
        <v>334.1</v>
      </c>
      <c r="T375" s="1"/>
      <c r="U375" s="11"/>
      <c r="V375" s="11"/>
      <c r="W375" s="11"/>
      <c r="X375" s="11"/>
      <c r="Y375" s="1" t="s">
        <v>495</v>
      </c>
      <c r="Z375" s="9"/>
      <c r="AA375" s="3"/>
      <c r="AB375" s="4">
        <f t="shared" si="17"/>
        <v>49</v>
      </c>
    </row>
    <row r="376" spans="1:28" x14ac:dyDescent="0.25">
      <c r="A376" s="2">
        <v>42948</v>
      </c>
      <c r="B376" s="10">
        <v>1310</v>
      </c>
      <c r="D376" s="1"/>
      <c r="E376" s="1"/>
      <c r="F376" s="2" t="s">
        <v>343</v>
      </c>
      <c r="G376" s="4">
        <v>84.2</v>
      </c>
      <c r="H376" s="4">
        <f t="shared" si="16"/>
        <v>29</v>
      </c>
      <c r="I376" s="23">
        <f>AVERAGE(G375,G376)</f>
        <v>80.45</v>
      </c>
      <c r="J376" s="23">
        <f>CONVERT(I376,"F","C")</f>
        <v>26.916666666666668</v>
      </c>
      <c r="K376" s="1">
        <v>96.1</v>
      </c>
      <c r="L376" s="4">
        <f t="shared" si="15"/>
        <v>35.611111111111107</v>
      </c>
      <c r="M376" s="23">
        <f>AVERAGE(O376:P376)</f>
        <v>87.75</v>
      </c>
      <c r="N376" s="23">
        <f>CONVERT(M376,"F","C")</f>
        <v>30.972222222222221</v>
      </c>
      <c r="O376" s="11">
        <v>101.6</v>
      </c>
      <c r="P376" s="11">
        <v>73.900000000000006</v>
      </c>
      <c r="Q376" s="4">
        <v>8.5</v>
      </c>
      <c r="R376" s="7">
        <v>7.59</v>
      </c>
      <c r="S376" s="22">
        <v>347.1</v>
      </c>
      <c r="T376" s="1"/>
      <c r="U376" s="11"/>
      <c r="V376" s="11"/>
      <c r="W376" s="11"/>
      <c r="X376" s="11"/>
      <c r="Y376" s="1" t="s">
        <v>496</v>
      </c>
      <c r="Z376" s="9">
        <v>44.33</v>
      </c>
      <c r="AA376" s="3"/>
      <c r="AB376" s="4">
        <f t="shared" si="17"/>
        <v>49</v>
      </c>
    </row>
    <row r="377" spans="1:28" x14ac:dyDescent="0.25">
      <c r="A377" s="2">
        <v>42949</v>
      </c>
      <c r="B377" s="10">
        <v>808</v>
      </c>
      <c r="C377" t="s">
        <v>502</v>
      </c>
      <c r="D377" s="1">
        <v>923</v>
      </c>
      <c r="E377" s="1">
        <v>925</v>
      </c>
      <c r="F377" s="2" t="s">
        <v>343</v>
      </c>
      <c r="G377" s="4">
        <v>76.900000000000006</v>
      </c>
      <c r="H377" s="4">
        <f t="shared" si="16"/>
        <v>24.944444444444446</v>
      </c>
      <c r="I377" s="11"/>
      <c r="J377" s="11"/>
      <c r="K377" s="1">
        <v>72.8</v>
      </c>
      <c r="L377" s="4">
        <f t="shared" si="15"/>
        <v>22.666666666666664</v>
      </c>
      <c r="M377" s="11"/>
      <c r="N377" s="11"/>
      <c r="O377" s="11"/>
      <c r="P377" s="11"/>
      <c r="Q377" s="4">
        <v>8.1999999999999993</v>
      </c>
      <c r="R377" s="7">
        <v>7.65</v>
      </c>
      <c r="S377" s="22">
        <v>319.8</v>
      </c>
      <c r="T377" s="1"/>
      <c r="U377" s="43">
        <v>547.5</v>
      </c>
      <c r="V377" s="43"/>
      <c r="W377" s="43"/>
      <c r="X377" s="43"/>
      <c r="Y377" s="1" t="s">
        <v>70</v>
      </c>
      <c r="Z377" s="9"/>
      <c r="AA377" s="3" t="s">
        <v>504</v>
      </c>
      <c r="AB377" s="4">
        <f t="shared" si="17"/>
        <v>49</v>
      </c>
    </row>
    <row r="378" spans="1:28" x14ac:dyDescent="0.25">
      <c r="A378" s="2">
        <v>42949</v>
      </c>
      <c r="B378" s="10">
        <v>1300</v>
      </c>
      <c r="D378" s="1"/>
      <c r="E378" s="1"/>
      <c r="F378" s="2" t="s">
        <v>343</v>
      </c>
      <c r="G378" s="4">
        <v>81.7</v>
      </c>
      <c r="H378" s="4">
        <f t="shared" si="16"/>
        <v>27.611111111111111</v>
      </c>
      <c r="I378" s="11"/>
      <c r="J378" s="11"/>
      <c r="K378" s="1">
        <v>91.6</v>
      </c>
      <c r="L378" s="4">
        <f t="shared" si="15"/>
        <v>33.111111111111107</v>
      </c>
      <c r="M378" s="11"/>
      <c r="N378" s="11"/>
      <c r="O378" s="11"/>
      <c r="P378" s="11"/>
      <c r="Q378" s="4">
        <v>8.6999999999999993</v>
      </c>
      <c r="R378" s="7">
        <v>7.61</v>
      </c>
      <c r="S378" s="22">
        <v>352.3</v>
      </c>
      <c r="T378" s="1"/>
      <c r="U378" s="68"/>
      <c r="V378" s="68"/>
      <c r="W378" s="68"/>
      <c r="X378" s="68"/>
      <c r="Y378" s="1" t="s">
        <v>501</v>
      </c>
      <c r="Z378" s="9"/>
      <c r="AA378" s="3"/>
      <c r="AB378" s="4">
        <f t="shared" si="17"/>
        <v>49</v>
      </c>
    </row>
    <row r="379" spans="1:28" x14ac:dyDescent="0.25">
      <c r="A379" s="2">
        <v>42950</v>
      </c>
      <c r="B379" s="10">
        <v>655</v>
      </c>
      <c r="D379" s="1"/>
      <c r="E379" s="1"/>
      <c r="F379" s="2" t="s">
        <v>343</v>
      </c>
      <c r="G379" s="4">
        <v>77.2</v>
      </c>
      <c r="H379" s="4">
        <f t="shared" si="16"/>
        <v>25.111111111111111</v>
      </c>
      <c r="I379" s="11"/>
      <c r="J379" s="11"/>
      <c r="K379" s="4">
        <v>74</v>
      </c>
      <c r="L379" s="4">
        <f t="shared" si="15"/>
        <v>23.333333333333332</v>
      </c>
      <c r="M379" s="11"/>
      <c r="N379" s="11"/>
      <c r="O379" s="11"/>
      <c r="P379" s="11"/>
      <c r="Q379" s="4">
        <v>8.1</v>
      </c>
      <c r="R379" s="7">
        <v>7.88</v>
      </c>
      <c r="S379" s="22">
        <v>300.3</v>
      </c>
      <c r="T379" s="1"/>
      <c r="U379" s="68"/>
      <c r="V379" s="68"/>
      <c r="W379" s="68"/>
      <c r="X379" s="68"/>
      <c r="Y379" s="1" t="s">
        <v>69</v>
      </c>
      <c r="Z379" s="9"/>
      <c r="AA379" s="3"/>
      <c r="AB379" s="4">
        <f t="shared" si="17"/>
        <v>49</v>
      </c>
    </row>
    <row r="380" spans="1:28" x14ac:dyDescent="0.25">
      <c r="A380" s="2">
        <v>42950</v>
      </c>
      <c r="B380" s="10">
        <v>753</v>
      </c>
      <c r="C380" t="s">
        <v>503</v>
      </c>
      <c r="D380" s="1">
        <v>807</v>
      </c>
      <c r="E380" s="1"/>
      <c r="F380" s="2" t="s">
        <v>343</v>
      </c>
      <c r="G380" s="4">
        <v>78.3</v>
      </c>
      <c r="H380" s="4">
        <f t="shared" si="16"/>
        <v>25.722222222222221</v>
      </c>
      <c r="I380" s="11"/>
      <c r="J380" s="11"/>
      <c r="K380" s="4">
        <v>77.2</v>
      </c>
      <c r="L380" s="4">
        <f t="shared" ref="L380:L427" si="18">CONVERT(K380,"F","C")</f>
        <v>25.111111111111111</v>
      </c>
      <c r="M380" s="11"/>
      <c r="N380" s="11"/>
      <c r="O380" s="11"/>
      <c r="P380" s="11"/>
      <c r="Q380" s="4">
        <v>7.8</v>
      </c>
      <c r="R380" s="7">
        <v>7.87</v>
      </c>
      <c r="S380" s="22">
        <v>353.6</v>
      </c>
      <c r="T380" s="1"/>
      <c r="U380" s="68">
        <v>117.8</v>
      </c>
      <c r="V380" s="68"/>
      <c r="W380" s="68"/>
      <c r="X380" s="68"/>
      <c r="Y380" s="1" t="s">
        <v>69</v>
      </c>
      <c r="Z380" s="9"/>
      <c r="AA380" s="3"/>
      <c r="AB380" s="4">
        <f t="shared" si="17"/>
        <v>49</v>
      </c>
    </row>
    <row r="381" spans="1:28" x14ac:dyDescent="0.25">
      <c r="A381" s="2">
        <v>42950</v>
      </c>
      <c r="B381" s="10">
        <v>1206</v>
      </c>
      <c r="D381" s="1"/>
      <c r="E381" s="1"/>
      <c r="F381" s="2" t="s">
        <v>343</v>
      </c>
      <c r="G381" s="4">
        <v>82.5</v>
      </c>
      <c r="H381" s="4">
        <f t="shared" si="16"/>
        <v>28.055555555555554</v>
      </c>
      <c r="I381" s="11"/>
      <c r="J381" s="11"/>
      <c r="K381" s="4">
        <v>91.4</v>
      </c>
      <c r="L381" s="4">
        <f t="shared" si="18"/>
        <v>33</v>
      </c>
      <c r="M381" s="11"/>
      <c r="N381" s="11"/>
      <c r="O381" s="11"/>
      <c r="P381" s="11"/>
      <c r="Q381" s="4">
        <v>8.9</v>
      </c>
      <c r="R381" s="7">
        <v>7.73</v>
      </c>
      <c r="S381" s="22">
        <v>334.1</v>
      </c>
      <c r="T381" s="1"/>
      <c r="U381" s="11"/>
      <c r="V381" s="11"/>
      <c r="W381" s="11"/>
      <c r="X381" s="11"/>
      <c r="Y381" s="1" t="s">
        <v>379</v>
      </c>
      <c r="Z381" s="9"/>
      <c r="AA381" s="3"/>
      <c r="AB381" s="4">
        <f t="shared" si="17"/>
        <v>49</v>
      </c>
    </row>
    <row r="382" spans="1:28" x14ac:dyDescent="0.25">
      <c r="A382" s="2">
        <v>42950</v>
      </c>
      <c r="B382" s="10">
        <v>1628</v>
      </c>
      <c r="D382" s="1"/>
      <c r="E382" s="1"/>
      <c r="F382" s="2" t="s">
        <v>343</v>
      </c>
      <c r="G382" s="4">
        <v>81.5</v>
      </c>
      <c r="H382" s="4">
        <f t="shared" si="16"/>
        <v>27.5</v>
      </c>
      <c r="I382" s="23"/>
      <c r="J382" s="23"/>
      <c r="K382" s="4">
        <v>92.4</v>
      </c>
      <c r="L382" s="4">
        <f t="shared" si="18"/>
        <v>33.555555555555557</v>
      </c>
      <c r="M382" s="23">
        <f>AVERAGE(O382:P382)</f>
        <v>82.35</v>
      </c>
      <c r="N382" s="23">
        <f>CONVERT(M382,"F","C")</f>
        <v>27.972222222222218</v>
      </c>
      <c r="O382" s="11">
        <v>93.1</v>
      </c>
      <c r="P382" s="11">
        <v>71.599999999999994</v>
      </c>
      <c r="Q382" s="4">
        <v>7.6</v>
      </c>
      <c r="R382" s="7">
        <v>7.66</v>
      </c>
      <c r="S382" s="22">
        <v>341.90000000000003</v>
      </c>
      <c r="T382" s="1"/>
      <c r="U382" s="11"/>
      <c r="V382" s="11"/>
      <c r="W382" s="11"/>
      <c r="X382" s="11"/>
      <c r="Y382" s="1" t="s">
        <v>612</v>
      </c>
      <c r="Z382" s="9"/>
      <c r="AA382" s="3"/>
      <c r="AB382" s="4">
        <f t="shared" si="17"/>
        <v>49</v>
      </c>
    </row>
    <row r="383" spans="1:28" x14ac:dyDescent="0.25">
      <c r="A383" s="2">
        <v>42951</v>
      </c>
      <c r="B383" s="10">
        <v>717</v>
      </c>
      <c r="C383" t="s">
        <v>506</v>
      </c>
      <c r="D383" s="1">
        <v>807</v>
      </c>
      <c r="E383" s="1">
        <v>1201</v>
      </c>
      <c r="F383" s="2" t="s">
        <v>343</v>
      </c>
      <c r="G383" s="4">
        <v>77</v>
      </c>
      <c r="H383" s="4">
        <f t="shared" si="16"/>
        <v>25</v>
      </c>
      <c r="I383" s="11"/>
      <c r="J383" s="11"/>
      <c r="K383" s="4">
        <v>75.099999999999994</v>
      </c>
      <c r="L383" s="4">
        <f t="shared" si="18"/>
        <v>23.944444444444439</v>
      </c>
      <c r="M383" s="11"/>
      <c r="N383" s="11"/>
      <c r="O383" s="11"/>
      <c r="P383" s="11"/>
      <c r="Q383" s="4">
        <v>7.2</v>
      </c>
      <c r="R383" s="7">
        <v>7.85</v>
      </c>
      <c r="S383" s="22">
        <v>354.90000000000003</v>
      </c>
      <c r="T383" s="1"/>
      <c r="U383" s="4">
        <v>114.5</v>
      </c>
      <c r="V383" s="71"/>
      <c r="W383" s="71"/>
      <c r="X383" s="71"/>
      <c r="Y383" s="1" t="s">
        <v>505</v>
      </c>
      <c r="AA383" s="9"/>
      <c r="AB383" s="4">
        <f t="shared" si="17"/>
        <v>49</v>
      </c>
    </row>
    <row r="384" spans="1:28" x14ac:dyDescent="0.25">
      <c r="A384" s="2">
        <v>42951</v>
      </c>
      <c r="B384" s="10">
        <v>1441</v>
      </c>
      <c r="D384" s="1"/>
      <c r="E384" s="1"/>
      <c r="F384" s="2" t="s">
        <v>343</v>
      </c>
      <c r="G384" s="4">
        <v>83.3</v>
      </c>
      <c r="H384" s="4">
        <f t="shared" si="16"/>
        <v>28.499999999999996</v>
      </c>
      <c r="I384" s="11"/>
      <c r="J384" s="11"/>
      <c r="K384" s="4">
        <v>94.9</v>
      </c>
      <c r="L384" s="4">
        <f t="shared" si="18"/>
        <v>34.94444444444445</v>
      </c>
      <c r="M384" s="11"/>
      <c r="N384" s="11"/>
      <c r="O384" s="11"/>
      <c r="P384" s="11"/>
      <c r="Q384" s="4">
        <v>9.1</v>
      </c>
      <c r="R384" s="7">
        <v>7.61</v>
      </c>
      <c r="S384" s="22">
        <v>353.6</v>
      </c>
      <c r="T384" s="1"/>
      <c r="U384" s="4"/>
      <c r="V384" s="71"/>
      <c r="W384" s="71"/>
      <c r="X384" s="71"/>
      <c r="Y384" s="1" t="s">
        <v>507</v>
      </c>
      <c r="AA384" s="9"/>
      <c r="AB384" s="4">
        <f t="shared" si="17"/>
        <v>49</v>
      </c>
    </row>
    <row r="385" spans="1:28" x14ac:dyDescent="0.25">
      <c r="A385" s="2">
        <v>42952</v>
      </c>
      <c r="B385" s="10">
        <v>656</v>
      </c>
      <c r="C385" t="s">
        <v>509</v>
      </c>
      <c r="D385" s="1">
        <v>1220</v>
      </c>
      <c r="E385" s="1"/>
      <c r="F385" s="2" t="s">
        <v>343</v>
      </c>
      <c r="G385" s="4">
        <v>69.900000000000006</v>
      </c>
      <c r="H385" s="4">
        <f t="shared" si="16"/>
        <v>21.055555555555557</v>
      </c>
      <c r="I385" s="11"/>
      <c r="J385" s="11"/>
      <c r="K385" s="4">
        <v>67.3</v>
      </c>
      <c r="L385" s="4">
        <f t="shared" si="18"/>
        <v>19.611111111111111</v>
      </c>
      <c r="M385" s="11"/>
      <c r="N385" s="11"/>
      <c r="O385" s="11"/>
      <c r="P385" s="11"/>
      <c r="Q385" s="1">
        <v>8.6</v>
      </c>
      <c r="R385" s="7">
        <v>8.0399999999999991</v>
      </c>
      <c r="S385" s="22">
        <v>218.4</v>
      </c>
      <c r="T385" s="1"/>
      <c r="U385" s="49">
        <v>1203.3</v>
      </c>
      <c r="V385" s="49"/>
      <c r="W385" s="49"/>
      <c r="X385" s="49"/>
      <c r="Y385" s="1" t="s">
        <v>463</v>
      </c>
      <c r="AA385" s="3" t="s">
        <v>508</v>
      </c>
      <c r="AB385" s="4">
        <f t="shared" si="17"/>
        <v>49</v>
      </c>
    </row>
    <row r="386" spans="1:28" x14ac:dyDescent="0.25">
      <c r="A386" s="2">
        <v>42952</v>
      </c>
      <c r="B386" s="10">
        <v>1808</v>
      </c>
      <c r="D386" s="1"/>
      <c r="E386" s="1"/>
      <c r="F386" s="2" t="s">
        <v>343</v>
      </c>
      <c r="G386" s="1">
        <v>76.5</v>
      </c>
      <c r="H386" s="4">
        <f t="shared" si="16"/>
        <v>24.722222222222221</v>
      </c>
      <c r="I386" s="11"/>
      <c r="J386" s="11"/>
      <c r="K386" s="4">
        <v>76.5</v>
      </c>
      <c r="L386" s="4">
        <f t="shared" si="18"/>
        <v>24.722222222222221</v>
      </c>
      <c r="M386" s="11"/>
      <c r="N386" s="11"/>
      <c r="O386" s="11"/>
      <c r="P386" s="11"/>
      <c r="Q386" s="4">
        <v>7.7</v>
      </c>
      <c r="R386" s="7">
        <v>7.5</v>
      </c>
      <c r="S386" s="22">
        <v>237.9</v>
      </c>
      <c r="T386" s="1"/>
      <c r="U386" s="1"/>
      <c r="V386" s="68"/>
      <c r="W386" s="68"/>
      <c r="X386" s="68"/>
      <c r="Y386" s="1" t="s">
        <v>229</v>
      </c>
      <c r="AA386" s="9"/>
      <c r="AB386" s="4">
        <f t="shared" si="17"/>
        <v>49</v>
      </c>
    </row>
    <row r="387" spans="1:28" x14ac:dyDescent="0.25">
      <c r="A387" s="2">
        <v>42953</v>
      </c>
      <c r="B387" s="10">
        <v>725</v>
      </c>
      <c r="C387" t="s">
        <v>525</v>
      </c>
      <c r="D387" s="1">
        <v>1456</v>
      </c>
      <c r="E387" s="1">
        <v>1650</v>
      </c>
      <c r="F387" s="2" t="s">
        <v>343</v>
      </c>
      <c r="G387" s="1">
        <v>73.5</v>
      </c>
      <c r="H387" s="4">
        <f t="shared" si="16"/>
        <v>23.055555555555554</v>
      </c>
      <c r="I387" s="11"/>
      <c r="J387" s="11"/>
      <c r="K387" s="4">
        <v>72</v>
      </c>
      <c r="L387" s="4">
        <f t="shared" si="18"/>
        <v>22.222222222222221</v>
      </c>
      <c r="M387" s="11"/>
      <c r="N387" s="11"/>
      <c r="O387" s="11"/>
      <c r="P387" s="11"/>
      <c r="Q387" s="4">
        <v>7.6</v>
      </c>
      <c r="R387" s="7">
        <v>7.44</v>
      </c>
      <c r="S387" s="22">
        <v>347.1</v>
      </c>
      <c r="T387" s="1"/>
      <c r="U387" s="50">
        <v>178.5</v>
      </c>
      <c r="V387" s="77"/>
      <c r="W387" s="77"/>
      <c r="X387" s="77"/>
      <c r="Y387" s="1" t="s">
        <v>69</v>
      </c>
      <c r="AA387" s="3" t="s">
        <v>536</v>
      </c>
      <c r="AB387" s="4">
        <f t="shared" si="17"/>
        <v>49</v>
      </c>
    </row>
    <row r="388" spans="1:28" x14ac:dyDescent="0.25">
      <c r="A388" s="2">
        <v>42953</v>
      </c>
      <c r="B388" s="10">
        <v>1520</v>
      </c>
      <c r="D388" s="1"/>
      <c r="E388" s="1"/>
      <c r="F388" s="2" t="s">
        <v>343</v>
      </c>
      <c r="G388" s="1">
        <v>79.599999999999994</v>
      </c>
      <c r="H388" s="4">
        <f t="shared" si="16"/>
        <v>26.444444444444439</v>
      </c>
      <c r="I388" s="11"/>
      <c r="J388" s="11"/>
      <c r="K388" s="4">
        <v>91.2</v>
      </c>
      <c r="L388" s="4">
        <f t="shared" si="18"/>
        <v>32.888888888888893</v>
      </c>
      <c r="M388" s="11"/>
      <c r="N388" s="11"/>
      <c r="O388" s="11"/>
      <c r="P388" s="11"/>
      <c r="Q388" s="4">
        <v>7.8</v>
      </c>
      <c r="R388" s="7">
        <v>7.69</v>
      </c>
      <c r="S388" s="22">
        <v>388.7</v>
      </c>
      <c r="T388" s="1"/>
      <c r="U388" s="1"/>
      <c r="V388" s="68"/>
      <c r="W388" s="68"/>
      <c r="X388" s="68"/>
      <c r="Y388" s="1" t="s">
        <v>229</v>
      </c>
      <c r="AA388" s="9"/>
      <c r="AB388" s="4">
        <f t="shared" si="17"/>
        <v>49</v>
      </c>
    </row>
    <row r="389" spans="1:28" x14ac:dyDescent="0.25">
      <c r="A389" s="2">
        <v>42954</v>
      </c>
      <c r="B389" s="10">
        <v>648</v>
      </c>
      <c r="C389" t="s">
        <v>537</v>
      </c>
      <c r="D389" s="1">
        <v>723</v>
      </c>
      <c r="E389" s="1"/>
      <c r="F389" s="2" t="s">
        <v>343</v>
      </c>
      <c r="G389" s="1">
        <v>73.099999999999994</v>
      </c>
      <c r="H389" s="4">
        <f t="shared" si="16"/>
        <v>22.833333333333329</v>
      </c>
      <c r="I389" s="11"/>
      <c r="J389" s="11"/>
      <c r="K389" s="4">
        <v>67.5</v>
      </c>
      <c r="L389" s="4">
        <f t="shared" si="18"/>
        <v>19.722222222222221</v>
      </c>
      <c r="M389" s="11"/>
      <c r="N389" s="11"/>
      <c r="O389" s="11"/>
      <c r="P389" s="11"/>
      <c r="Q389" s="4">
        <v>7.8</v>
      </c>
      <c r="R389" s="7">
        <v>7.68</v>
      </c>
      <c r="S389" s="22">
        <v>391.3</v>
      </c>
      <c r="T389" s="1"/>
      <c r="U389" s="1"/>
      <c r="V389" s="68"/>
      <c r="W389" s="68"/>
      <c r="X389" s="68"/>
      <c r="Y389" s="1" t="s">
        <v>69</v>
      </c>
      <c r="AA389" s="9"/>
      <c r="AB389" s="4">
        <f t="shared" si="17"/>
        <v>49</v>
      </c>
    </row>
    <row r="390" spans="1:28" x14ac:dyDescent="0.25">
      <c r="A390" s="2">
        <v>42954</v>
      </c>
      <c r="B390" s="10">
        <v>1231</v>
      </c>
      <c r="D390" s="1"/>
      <c r="E390" s="1"/>
      <c r="F390" s="2" t="s">
        <v>343</v>
      </c>
      <c r="G390" s="1">
        <v>81.5</v>
      </c>
      <c r="H390" s="4">
        <f t="shared" si="16"/>
        <v>27.5</v>
      </c>
      <c r="I390" s="11"/>
      <c r="J390" s="11"/>
      <c r="K390" s="4">
        <v>92.5</v>
      </c>
      <c r="L390" s="4">
        <f t="shared" si="18"/>
        <v>33.611111111111107</v>
      </c>
      <c r="M390" s="11"/>
      <c r="N390" s="11"/>
      <c r="O390" s="11"/>
      <c r="P390" s="11"/>
      <c r="Q390" s="4">
        <v>8.6</v>
      </c>
      <c r="R390" s="7">
        <v>7.59</v>
      </c>
      <c r="S390" s="22">
        <v>401.7</v>
      </c>
      <c r="T390" s="1"/>
      <c r="U390" s="1"/>
      <c r="V390" s="68"/>
      <c r="W390" s="68"/>
      <c r="X390" s="68"/>
      <c r="Y390" s="1" t="s">
        <v>329</v>
      </c>
      <c r="AA390" s="9"/>
      <c r="AB390" s="4">
        <f t="shared" si="17"/>
        <v>49</v>
      </c>
    </row>
    <row r="391" spans="1:28" x14ac:dyDescent="0.25">
      <c r="A391" s="2">
        <v>42955</v>
      </c>
      <c r="B391" s="10">
        <v>721</v>
      </c>
      <c r="C391" t="s">
        <v>541</v>
      </c>
      <c r="D391" s="1">
        <v>759</v>
      </c>
      <c r="E391" s="1">
        <v>730</v>
      </c>
      <c r="F391" s="2" t="s">
        <v>343</v>
      </c>
      <c r="G391" s="1">
        <v>73.2</v>
      </c>
      <c r="H391" s="4">
        <f t="shared" si="16"/>
        <v>22.888888888888889</v>
      </c>
      <c r="I391" s="11"/>
      <c r="J391" s="11"/>
      <c r="K391" s="4">
        <v>67.7</v>
      </c>
      <c r="L391" s="4">
        <f t="shared" si="18"/>
        <v>19.833333333333336</v>
      </c>
      <c r="M391" s="11"/>
      <c r="N391" s="11"/>
      <c r="O391" s="11"/>
      <c r="P391" s="11"/>
      <c r="Q391" s="4">
        <v>8.6</v>
      </c>
      <c r="R391" s="7">
        <v>7.91</v>
      </c>
      <c r="S391" s="22">
        <v>384.8</v>
      </c>
      <c r="T391" s="4">
        <v>221</v>
      </c>
      <c r="U391" s="4">
        <v>50.4</v>
      </c>
      <c r="V391" s="71"/>
      <c r="W391" s="71"/>
      <c r="X391" s="71"/>
      <c r="Y391" s="1" t="s">
        <v>69</v>
      </c>
      <c r="AA391" s="3" t="s">
        <v>546</v>
      </c>
      <c r="AB391" s="4">
        <f t="shared" si="17"/>
        <v>49</v>
      </c>
    </row>
    <row r="392" spans="1:28" x14ac:dyDescent="0.25">
      <c r="A392" s="21">
        <v>42955</v>
      </c>
      <c r="B392" s="22">
        <v>1154</v>
      </c>
      <c r="C392" s="21"/>
      <c r="D392" s="22"/>
      <c r="E392" s="22"/>
      <c r="F392" s="21" t="s">
        <v>343</v>
      </c>
      <c r="G392" s="23">
        <v>79.599999999999994</v>
      </c>
      <c r="H392" s="23">
        <f t="shared" si="16"/>
        <v>26.444444444444439</v>
      </c>
      <c r="I392" s="23"/>
      <c r="J392" s="23"/>
      <c r="K392" s="23">
        <v>92</v>
      </c>
      <c r="L392" s="23">
        <f t="shared" si="18"/>
        <v>33.333333333333336</v>
      </c>
      <c r="M392" s="23"/>
      <c r="N392" s="25"/>
      <c r="O392" s="25"/>
      <c r="P392" s="25"/>
      <c r="Q392" s="25">
        <v>9.5</v>
      </c>
      <c r="R392" s="33">
        <v>7.52</v>
      </c>
      <c r="S392" s="22">
        <v>399.1</v>
      </c>
      <c r="T392" s="53">
        <v>266</v>
      </c>
      <c r="U392" s="23"/>
      <c r="V392" s="23"/>
      <c r="W392" s="23"/>
      <c r="X392" s="23"/>
      <c r="Y392" s="25" t="s">
        <v>245</v>
      </c>
      <c r="Z392" s="18"/>
      <c r="AA392" s="27" t="s">
        <v>548</v>
      </c>
      <c r="AB392" s="4">
        <f t="shared" si="17"/>
        <v>49</v>
      </c>
    </row>
    <row r="393" spans="1:28" x14ac:dyDescent="0.25">
      <c r="A393" s="2">
        <v>42956</v>
      </c>
      <c r="B393" s="10">
        <v>715</v>
      </c>
      <c r="D393" s="1"/>
      <c r="E393" s="1"/>
      <c r="F393" s="46" t="s">
        <v>343</v>
      </c>
      <c r="G393" s="1">
        <v>74.3</v>
      </c>
      <c r="H393" s="4">
        <f t="shared" si="16"/>
        <v>23.499999999999996</v>
      </c>
      <c r="I393" s="11"/>
      <c r="J393" s="11"/>
      <c r="K393" s="4">
        <v>68.5</v>
      </c>
      <c r="L393" s="4">
        <f t="shared" si="18"/>
        <v>20.277777777777779</v>
      </c>
      <c r="M393" s="11"/>
      <c r="N393" s="11"/>
      <c r="O393" s="11"/>
      <c r="P393" s="11"/>
      <c r="Q393" s="4">
        <v>8.6</v>
      </c>
      <c r="R393" s="7">
        <v>7.71</v>
      </c>
      <c r="S393" s="22">
        <v>386.1</v>
      </c>
      <c r="T393" s="4">
        <v>197</v>
      </c>
      <c r="U393" s="4"/>
      <c r="V393" s="71"/>
      <c r="W393" s="71"/>
      <c r="X393" s="71"/>
      <c r="Y393" s="47" t="s">
        <v>104</v>
      </c>
      <c r="Z393" s="9"/>
      <c r="AA393" s="3" t="s">
        <v>549</v>
      </c>
      <c r="AB393" s="4">
        <f t="shared" si="17"/>
        <v>49</v>
      </c>
    </row>
    <row r="394" spans="1:28" x14ac:dyDescent="0.25">
      <c r="A394" s="2">
        <v>42956</v>
      </c>
      <c r="B394" s="10">
        <v>1130</v>
      </c>
      <c r="D394" s="1"/>
      <c r="E394" s="1"/>
      <c r="F394" s="46" t="s">
        <v>343</v>
      </c>
      <c r="G394" s="1">
        <v>79.7</v>
      </c>
      <c r="H394" s="4">
        <f t="shared" si="16"/>
        <v>26.5</v>
      </c>
      <c r="I394" s="11"/>
      <c r="J394" s="11"/>
      <c r="K394" s="4">
        <v>92.5</v>
      </c>
      <c r="L394" s="4">
        <f t="shared" si="18"/>
        <v>33.611111111111107</v>
      </c>
      <c r="M394" s="11"/>
      <c r="N394" s="11"/>
      <c r="O394" s="11"/>
      <c r="P394" s="11"/>
      <c r="Q394" s="4">
        <v>8.8000000000000007</v>
      </c>
      <c r="R394" s="7">
        <v>7.62</v>
      </c>
      <c r="S394" s="22">
        <v>404.3</v>
      </c>
      <c r="T394" s="4">
        <v>230</v>
      </c>
      <c r="U394" s="4"/>
      <c r="V394" s="71"/>
      <c r="W394" s="71"/>
      <c r="X394" s="71"/>
      <c r="Y394" s="47" t="s">
        <v>550</v>
      </c>
      <c r="Z394" s="9"/>
      <c r="AA394" s="3" t="s">
        <v>551</v>
      </c>
      <c r="AB394" s="4">
        <f t="shared" si="17"/>
        <v>49</v>
      </c>
    </row>
    <row r="395" spans="1:28" x14ac:dyDescent="0.25">
      <c r="A395" s="2">
        <v>42957</v>
      </c>
      <c r="B395" s="10">
        <v>708</v>
      </c>
      <c r="D395" s="1"/>
      <c r="E395" s="1"/>
      <c r="F395" s="46" t="s">
        <v>343</v>
      </c>
      <c r="G395" s="1">
        <v>74.3</v>
      </c>
      <c r="H395" s="4">
        <f t="shared" si="16"/>
        <v>23.499999999999996</v>
      </c>
      <c r="I395" s="11"/>
      <c r="J395" s="11"/>
      <c r="K395" s="4">
        <v>72</v>
      </c>
      <c r="L395" s="4">
        <f t="shared" si="18"/>
        <v>22.222222222222221</v>
      </c>
      <c r="M395" s="11"/>
      <c r="N395" s="11"/>
      <c r="O395" s="11"/>
      <c r="P395" s="11"/>
      <c r="Q395" s="4">
        <v>8.1999999999999993</v>
      </c>
      <c r="R395" s="7">
        <v>8.07</v>
      </c>
      <c r="S395" s="22">
        <v>400.40000000000003</v>
      </c>
      <c r="T395" s="4">
        <v>176</v>
      </c>
      <c r="U395" s="4"/>
      <c r="V395" s="71"/>
      <c r="W395" s="71"/>
      <c r="X395" s="71"/>
      <c r="Y395" s="47" t="s">
        <v>550</v>
      </c>
      <c r="Z395" s="9"/>
      <c r="AA395" s="3" t="s">
        <v>554</v>
      </c>
      <c r="AB395" s="4">
        <f t="shared" si="17"/>
        <v>49</v>
      </c>
    </row>
    <row r="396" spans="1:28" x14ac:dyDescent="0.25">
      <c r="A396" s="2">
        <v>42959</v>
      </c>
      <c r="B396" s="10">
        <v>715</v>
      </c>
      <c r="D396" s="1"/>
      <c r="E396" s="1"/>
      <c r="F396" s="46" t="s">
        <v>343</v>
      </c>
      <c r="G396" s="1">
        <v>75.7</v>
      </c>
      <c r="H396" s="4">
        <f t="shared" ref="H396:H431" si="19">CONVERT(G396,"F","C")</f>
        <v>24.277777777777779</v>
      </c>
      <c r="I396" s="11"/>
      <c r="J396" s="11"/>
      <c r="K396" s="4">
        <v>72.2</v>
      </c>
      <c r="L396" s="4">
        <f t="shared" si="18"/>
        <v>22.333333333333336</v>
      </c>
      <c r="M396" s="11"/>
      <c r="N396" s="11"/>
      <c r="O396" s="11"/>
      <c r="P396" s="11"/>
      <c r="Q396" s="4">
        <v>8</v>
      </c>
      <c r="R396" s="7">
        <v>8.1</v>
      </c>
      <c r="S396" s="22">
        <v>392.6</v>
      </c>
      <c r="T396" s="4">
        <v>141</v>
      </c>
      <c r="U396" s="4"/>
      <c r="V396" s="71"/>
      <c r="W396" s="71"/>
      <c r="X396" s="71"/>
      <c r="Y396" s="47" t="s">
        <v>229</v>
      </c>
      <c r="Z396" s="9"/>
      <c r="AA396" s="3" t="s">
        <v>555</v>
      </c>
      <c r="AB396" s="4">
        <f t="shared" ref="AB396:AB413" si="20">IF(F396="Otter Island, south fork",49,0)</f>
        <v>49</v>
      </c>
    </row>
    <row r="397" spans="1:28" x14ac:dyDescent="0.25">
      <c r="A397" s="2">
        <v>42959</v>
      </c>
      <c r="B397" s="10">
        <v>1402</v>
      </c>
      <c r="C397" t="s">
        <v>557</v>
      </c>
      <c r="D397" s="1">
        <v>1425</v>
      </c>
      <c r="E397" s="1">
        <v>1425</v>
      </c>
      <c r="F397" s="46" t="s">
        <v>343</v>
      </c>
      <c r="G397" s="1">
        <v>79</v>
      </c>
      <c r="H397" s="4">
        <f t="shared" si="19"/>
        <v>26.111111111111111</v>
      </c>
      <c r="I397" s="11"/>
      <c r="J397" s="11"/>
      <c r="K397" s="4">
        <v>83</v>
      </c>
      <c r="L397" s="4">
        <f t="shared" si="18"/>
        <v>28.333333333333332</v>
      </c>
      <c r="M397" s="11"/>
      <c r="N397" s="11"/>
      <c r="O397" s="11"/>
      <c r="P397" s="11"/>
      <c r="Q397" s="4">
        <v>7.7</v>
      </c>
      <c r="R397" s="7">
        <v>7.65</v>
      </c>
      <c r="S397" s="22">
        <v>405.6</v>
      </c>
      <c r="T397" s="4">
        <v>139</v>
      </c>
      <c r="U397" s="4">
        <v>31.8</v>
      </c>
      <c r="V397" s="71"/>
      <c r="W397" s="71"/>
      <c r="X397" s="71"/>
      <c r="Y397" s="47" t="s">
        <v>556</v>
      </c>
      <c r="Z397" s="9"/>
      <c r="AA397" s="3" t="s">
        <v>559</v>
      </c>
      <c r="AB397" s="4">
        <f t="shared" si="20"/>
        <v>49</v>
      </c>
    </row>
    <row r="398" spans="1:28" x14ac:dyDescent="0.25">
      <c r="A398" s="2">
        <v>42960</v>
      </c>
      <c r="B398" s="10">
        <v>757</v>
      </c>
      <c r="C398" t="s">
        <v>558</v>
      </c>
      <c r="D398" s="1">
        <v>1845</v>
      </c>
      <c r="E398" s="1">
        <v>1815</v>
      </c>
      <c r="F398" s="46" t="s">
        <v>343</v>
      </c>
      <c r="G398" s="1">
        <v>74.7</v>
      </c>
      <c r="H398" s="4">
        <f t="shared" si="19"/>
        <v>23.722222222222225</v>
      </c>
      <c r="I398" s="11"/>
      <c r="J398" s="11"/>
      <c r="K398" s="4">
        <v>71</v>
      </c>
      <c r="L398" s="4">
        <f t="shared" si="18"/>
        <v>21.666666666666668</v>
      </c>
      <c r="M398" s="11"/>
      <c r="N398" s="11"/>
      <c r="O398" s="11"/>
      <c r="P398" s="11"/>
      <c r="Q398" s="4">
        <v>7</v>
      </c>
      <c r="R398" s="7">
        <v>7.72</v>
      </c>
      <c r="S398" s="22">
        <v>392.6</v>
      </c>
      <c r="T398" s="4">
        <v>138</v>
      </c>
      <c r="U398" s="4">
        <v>44.3</v>
      </c>
      <c r="V398" s="71"/>
      <c r="W398" s="71"/>
      <c r="X398" s="71"/>
      <c r="Y398" s="47" t="s">
        <v>495</v>
      </c>
      <c r="Z398" s="9"/>
      <c r="AA398" s="3" t="s">
        <v>560</v>
      </c>
      <c r="AB398" s="4">
        <f t="shared" si="20"/>
        <v>49</v>
      </c>
    </row>
    <row r="399" spans="1:28" x14ac:dyDescent="0.25">
      <c r="A399" s="2">
        <v>42960</v>
      </c>
      <c r="B399" s="10">
        <v>1045</v>
      </c>
      <c r="C399" t="s">
        <v>561</v>
      </c>
      <c r="D399" s="1">
        <v>1845</v>
      </c>
      <c r="E399" s="1">
        <v>1815</v>
      </c>
      <c r="F399" s="46" t="s">
        <v>343</v>
      </c>
      <c r="G399" s="1">
        <v>76.8</v>
      </c>
      <c r="H399" s="4">
        <f t="shared" si="19"/>
        <v>24.888888888888886</v>
      </c>
      <c r="I399" s="11"/>
      <c r="J399" s="11"/>
      <c r="K399" s="4">
        <v>80.599999999999994</v>
      </c>
      <c r="L399" s="4">
        <f t="shared" si="18"/>
        <v>26.999999999999996</v>
      </c>
      <c r="M399" s="11"/>
      <c r="N399" s="11"/>
      <c r="O399" s="11"/>
      <c r="P399" s="11"/>
      <c r="Q399" s="4">
        <v>8</v>
      </c>
      <c r="R399" s="7">
        <v>7.71</v>
      </c>
      <c r="S399" s="22">
        <v>391.3</v>
      </c>
      <c r="T399" s="4">
        <v>164</v>
      </c>
      <c r="U399" s="4">
        <v>39.299999999999997</v>
      </c>
      <c r="V399" s="71"/>
      <c r="W399" s="71"/>
      <c r="X399" s="71"/>
      <c r="Y399" s="47" t="s">
        <v>229</v>
      </c>
      <c r="Z399" s="9"/>
      <c r="AA399" s="3" t="s">
        <v>562</v>
      </c>
      <c r="AB399" s="4">
        <f t="shared" si="20"/>
        <v>49</v>
      </c>
    </row>
    <row r="400" spans="1:28" x14ac:dyDescent="0.25">
      <c r="A400" s="2">
        <v>42961</v>
      </c>
      <c r="B400" s="10">
        <v>800</v>
      </c>
      <c r="C400" t="s">
        <v>584</v>
      </c>
      <c r="D400" s="1">
        <v>815</v>
      </c>
      <c r="F400" s="46" t="s">
        <v>343</v>
      </c>
      <c r="G400" s="4">
        <v>73.7</v>
      </c>
      <c r="H400" s="4">
        <f t="shared" si="19"/>
        <v>23.166666666666668</v>
      </c>
      <c r="I400" s="1"/>
      <c r="J400" s="1"/>
      <c r="K400" s="1">
        <v>76.5</v>
      </c>
      <c r="L400" s="4">
        <f t="shared" si="18"/>
        <v>24.722222222222221</v>
      </c>
      <c r="M400" s="1"/>
      <c r="N400" s="1"/>
      <c r="O400" s="1"/>
      <c r="P400" s="1"/>
      <c r="Q400" s="4">
        <v>7.9</v>
      </c>
      <c r="R400" s="7">
        <v>7.58</v>
      </c>
      <c r="S400" s="22">
        <v>344.5</v>
      </c>
      <c r="T400" s="4">
        <v>565.34545454545503</v>
      </c>
      <c r="U400" s="50">
        <v>167</v>
      </c>
      <c r="V400" s="77"/>
      <c r="W400" s="77"/>
      <c r="X400" s="77"/>
      <c r="Y400" s="1" t="s">
        <v>229</v>
      </c>
      <c r="AA400" s="48" t="s">
        <v>586</v>
      </c>
      <c r="AB400" s="4">
        <f t="shared" si="20"/>
        <v>49</v>
      </c>
    </row>
    <row r="401" spans="1:28" x14ac:dyDescent="0.25">
      <c r="A401" s="2">
        <v>42961</v>
      </c>
      <c r="B401" s="10">
        <v>1323</v>
      </c>
      <c r="F401" s="46" t="s">
        <v>343</v>
      </c>
      <c r="G401" s="4">
        <v>79</v>
      </c>
      <c r="H401" s="4">
        <f t="shared" si="19"/>
        <v>26.111111111111111</v>
      </c>
      <c r="I401" s="1"/>
      <c r="J401" s="1"/>
      <c r="K401" s="1">
        <v>91.2</v>
      </c>
      <c r="L401" s="4">
        <f t="shared" si="18"/>
        <v>32.888888888888893</v>
      </c>
      <c r="M401" s="1"/>
      <c r="N401" s="1"/>
      <c r="O401" s="1"/>
      <c r="P401" s="1"/>
      <c r="Q401" s="1">
        <v>9.3000000000000007</v>
      </c>
      <c r="R401" s="7">
        <v>7.51</v>
      </c>
      <c r="S401" s="22">
        <v>302.90000000000003</v>
      </c>
      <c r="T401" s="4">
        <v>553</v>
      </c>
      <c r="U401" s="4"/>
      <c r="V401" s="71"/>
      <c r="W401" s="71"/>
      <c r="X401" s="71"/>
      <c r="Y401" s="1" t="s">
        <v>229</v>
      </c>
      <c r="AA401" s="3" t="s">
        <v>585</v>
      </c>
      <c r="AB401" s="4">
        <f t="shared" si="20"/>
        <v>49</v>
      </c>
    </row>
    <row r="402" spans="1:28" x14ac:dyDescent="0.25">
      <c r="A402" s="2">
        <v>42962</v>
      </c>
      <c r="B402" s="10">
        <v>701</v>
      </c>
      <c r="C402" t="s">
        <v>594</v>
      </c>
      <c r="D402" s="1">
        <v>815</v>
      </c>
      <c r="F402" s="46" t="s">
        <v>343</v>
      </c>
      <c r="G402" s="4">
        <v>69.2</v>
      </c>
      <c r="H402" s="4">
        <f t="shared" si="19"/>
        <v>20.666666666666668</v>
      </c>
      <c r="I402" s="1"/>
      <c r="J402" s="1"/>
      <c r="K402" s="1">
        <v>60.7</v>
      </c>
      <c r="L402" s="4">
        <f t="shared" si="18"/>
        <v>15.944444444444446</v>
      </c>
      <c r="M402" s="1"/>
      <c r="N402" s="1"/>
      <c r="O402" s="1"/>
      <c r="P402" s="1"/>
      <c r="Q402" s="4">
        <v>8.1</v>
      </c>
      <c r="R402" s="7">
        <v>7.74</v>
      </c>
      <c r="S402" s="22">
        <v>318.5</v>
      </c>
      <c r="T402" s="4">
        <v>419</v>
      </c>
      <c r="U402" s="1">
        <v>107.1</v>
      </c>
      <c r="V402" s="68"/>
      <c r="W402" s="68"/>
      <c r="X402" s="68"/>
      <c r="Y402" s="1" t="s">
        <v>401</v>
      </c>
      <c r="AA402" s="3" t="s">
        <v>595</v>
      </c>
      <c r="AB402" s="4">
        <f t="shared" si="20"/>
        <v>49</v>
      </c>
    </row>
    <row r="403" spans="1:28" x14ac:dyDescent="0.25">
      <c r="A403" s="2">
        <v>42962</v>
      </c>
      <c r="B403" s="10">
        <v>1120</v>
      </c>
      <c r="F403" s="46" t="s">
        <v>343</v>
      </c>
      <c r="G403" s="4">
        <v>74</v>
      </c>
      <c r="H403" s="4">
        <f t="shared" si="19"/>
        <v>23.333333333333332</v>
      </c>
      <c r="I403" s="1"/>
      <c r="J403" s="1"/>
      <c r="K403" s="4">
        <v>80.5</v>
      </c>
      <c r="L403" s="4">
        <f t="shared" si="18"/>
        <v>26.944444444444443</v>
      </c>
      <c r="M403" s="1"/>
      <c r="N403" s="1"/>
      <c r="O403" s="1"/>
      <c r="P403" s="1"/>
      <c r="Q403" s="4">
        <v>8.5</v>
      </c>
      <c r="R403" s="7">
        <v>7.52</v>
      </c>
      <c r="S403" s="22">
        <v>325</v>
      </c>
      <c r="T403" s="4">
        <v>446</v>
      </c>
      <c r="U403" s="4"/>
      <c r="V403" s="71"/>
      <c r="W403" s="71"/>
      <c r="X403" s="71"/>
      <c r="Y403" s="1" t="s">
        <v>466</v>
      </c>
      <c r="AA403" s="3" t="s">
        <v>605</v>
      </c>
      <c r="AB403" s="4">
        <f t="shared" si="20"/>
        <v>49</v>
      </c>
    </row>
    <row r="404" spans="1:28" x14ac:dyDescent="0.25">
      <c r="A404" s="2">
        <v>42962</v>
      </c>
      <c r="B404" s="10">
        <v>1420</v>
      </c>
      <c r="F404" s="46" t="s">
        <v>343</v>
      </c>
      <c r="G404" s="4">
        <v>75.400000000000006</v>
      </c>
      <c r="H404" s="4">
        <f t="shared" si="19"/>
        <v>24.111111111111114</v>
      </c>
      <c r="I404" s="1"/>
      <c r="J404" s="1"/>
      <c r="K404" s="4">
        <v>83</v>
      </c>
      <c r="L404" s="4">
        <f t="shared" si="18"/>
        <v>28.333333333333332</v>
      </c>
      <c r="M404" s="1"/>
      <c r="N404" s="1"/>
      <c r="O404" s="1"/>
      <c r="P404" s="1"/>
      <c r="Q404" s="4">
        <v>8.1999999999999993</v>
      </c>
      <c r="R404" s="7">
        <v>7.73</v>
      </c>
      <c r="S404" s="22">
        <v>322.40000000000003</v>
      </c>
      <c r="T404" s="4">
        <v>405</v>
      </c>
      <c r="U404" s="4"/>
      <c r="V404" s="71"/>
      <c r="W404" s="71"/>
      <c r="X404" s="71"/>
      <c r="Y404" s="1" t="s">
        <v>466</v>
      </c>
      <c r="AA404" s="3" t="s">
        <v>606</v>
      </c>
      <c r="AB404" s="4">
        <f t="shared" si="20"/>
        <v>49</v>
      </c>
    </row>
    <row r="405" spans="1:28" x14ac:dyDescent="0.25">
      <c r="A405" s="2">
        <v>42963</v>
      </c>
      <c r="B405" s="10">
        <v>653</v>
      </c>
      <c r="C405" t="s">
        <v>607</v>
      </c>
      <c r="D405" s="1">
        <v>800</v>
      </c>
      <c r="F405" s="46" t="s">
        <v>343</v>
      </c>
      <c r="G405" s="4">
        <v>67</v>
      </c>
      <c r="H405" s="4">
        <f t="shared" si="19"/>
        <v>19.444444444444443</v>
      </c>
      <c r="I405" s="1"/>
      <c r="J405" s="1"/>
      <c r="K405" s="4">
        <v>58.9</v>
      </c>
      <c r="L405" s="4">
        <f t="shared" si="18"/>
        <v>14.944444444444443</v>
      </c>
      <c r="M405" s="1"/>
      <c r="N405" s="1"/>
      <c r="O405" s="1"/>
      <c r="P405" s="1"/>
      <c r="Q405" s="4">
        <v>8.5</v>
      </c>
      <c r="R405" s="7">
        <v>7.69</v>
      </c>
      <c r="S405" s="22">
        <v>319.8</v>
      </c>
      <c r="T405" s="4">
        <v>349</v>
      </c>
      <c r="U405" s="4">
        <v>62</v>
      </c>
      <c r="V405" s="71"/>
      <c r="W405" s="71"/>
      <c r="X405" s="71"/>
      <c r="Y405" s="1" t="s">
        <v>69</v>
      </c>
      <c r="AA405" s="3" t="s">
        <v>608</v>
      </c>
      <c r="AB405" s="4">
        <f t="shared" si="20"/>
        <v>49</v>
      </c>
    </row>
    <row r="406" spans="1:28" x14ac:dyDescent="0.25">
      <c r="A406" s="2">
        <v>42963</v>
      </c>
      <c r="B406" s="10">
        <v>1520</v>
      </c>
      <c r="D406" s="1"/>
      <c r="F406" s="46" t="s">
        <v>343</v>
      </c>
      <c r="G406" s="4">
        <v>77.3</v>
      </c>
      <c r="H406" s="4">
        <f t="shared" si="19"/>
        <v>25.166666666666664</v>
      </c>
      <c r="I406" s="1"/>
      <c r="J406" s="1"/>
      <c r="K406" s="4">
        <v>91.1</v>
      </c>
      <c r="L406" s="4">
        <f t="shared" si="18"/>
        <v>32.833333333333329</v>
      </c>
      <c r="M406" s="1"/>
      <c r="N406" s="1"/>
      <c r="O406" s="1"/>
      <c r="P406" s="1"/>
      <c r="Q406" s="4">
        <v>9.6</v>
      </c>
      <c r="R406" s="7">
        <v>7.53</v>
      </c>
      <c r="S406" s="22">
        <v>339.3</v>
      </c>
      <c r="T406" s="4">
        <v>299</v>
      </c>
      <c r="U406" s="4"/>
      <c r="V406" s="71"/>
      <c r="W406" s="71"/>
      <c r="X406" s="71"/>
      <c r="Y406" s="1" t="s">
        <v>245</v>
      </c>
      <c r="AA406" s="3" t="s">
        <v>609</v>
      </c>
      <c r="AB406" s="4">
        <f t="shared" si="20"/>
        <v>49</v>
      </c>
    </row>
    <row r="407" spans="1:28" x14ac:dyDescent="0.25">
      <c r="A407" s="2">
        <v>42964</v>
      </c>
      <c r="B407" s="10">
        <v>728</v>
      </c>
      <c r="C407" t="s">
        <v>611</v>
      </c>
      <c r="D407" s="1">
        <v>800</v>
      </c>
      <c r="F407" s="46" t="s">
        <v>343</v>
      </c>
      <c r="G407" s="4">
        <v>70.5</v>
      </c>
      <c r="H407" s="4">
        <f t="shared" si="19"/>
        <v>21.388888888888889</v>
      </c>
      <c r="I407" s="1"/>
      <c r="J407" s="1"/>
      <c r="K407" s="4">
        <v>66.8</v>
      </c>
      <c r="L407" s="4">
        <f t="shared" si="18"/>
        <v>19.333333333333332</v>
      </c>
      <c r="M407" s="1"/>
      <c r="N407" s="1"/>
      <c r="O407" s="1"/>
      <c r="P407" s="1"/>
      <c r="Q407" s="4">
        <v>8.4</v>
      </c>
      <c r="R407" s="7">
        <v>7.94</v>
      </c>
      <c r="S407" s="22">
        <v>349.7</v>
      </c>
      <c r="T407" s="4">
        <v>245</v>
      </c>
      <c r="U407" s="4">
        <v>66.3</v>
      </c>
      <c r="V407" s="71"/>
      <c r="W407" s="71"/>
      <c r="X407" s="71"/>
      <c r="Y407" s="1" t="s">
        <v>70</v>
      </c>
      <c r="AA407" s="3" t="s">
        <v>610</v>
      </c>
      <c r="AB407" s="4">
        <f t="shared" si="20"/>
        <v>49</v>
      </c>
    </row>
    <row r="408" spans="1:28" x14ac:dyDescent="0.25">
      <c r="A408" s="2">
        <v>42964</v>
      </c>
      <c r="B408" s="10">
        <v>1313</v>
      </c>
      <c r="D408" s="1"/>
      <c r="F408" s="46" t="s">
        <v>343</v>
      </c>
      <c r="G408" s="4">
        <v>77</v>
      </c>
      <c r="H408" s="4">
        <f t="shared" si="19"/>
        <v>25</v>
      </c>
      <c r="I408" s="1"/>
      <c r="J408" s="1"/>
      <c r="K408" s="4">
        <v>92.5</v>
      </c>
      <c r="L408" s="4">
        <f t="shared" si="18"/>
        <v>33.611111111111107</v>
      </c>
      <c r="M408" s="1"/>
      <c r="N408" s="1"/>
      <c r="O408" s="1"/>
      <c r="P408" s="1"/>
      <c r="Q408" s="4">
        <v>7.9</v>
      </c>
      <c r="R408" s="7">
        <v>7.63</v>
      </c>
      <c r="S408" s="22">
        <v>358.8</v>
      </c>
      <c r="T408" s="4">
        <v>240</v>
      </c>
      <c r="U408" s="4"/>
      <c r="V408" s="71"/>
      <c r="W408" s="71"/>
      <c r="X408" s="71"/>
      <c r="Y408" s="1" t="s">
        <v>70</v>
      </c>
      <c r="AA408" s="3" t="s">
        <v>613</v>
      </c>
      <c r="AB408" s="4">
        <f t="shared" si="20"/>
        <v>49</v>
      </c>
    </row>
    <row r="409" spans="1:28" x14ac:dyDescent="0.25">
      <c r="A409" s="2">
        <v>42965</v>
      </c>
      <c r="B409" s="10">
        <v>718</v>
      </c>
      <c r="C409" t="s">
        <v>614</v>
      </c>
      <c r="D409" s="1">
        <v>838</v>
      </c>
      <c r="F409" s="46" t="s">
        <v>343</v>
      </c>
      <c r="G409" s="4">
        <v>70.099999999999994</v>
      </c>
      <c r="H409" s="4">
        <f t="shared" si="19"/>
        <v>21.166666666666664</v>
      </c>
      <c r="I409" s="1"/>
      <c r="J409" s="1"/>
      <c r="K409" s="4">
        <v>67.7</v>
      </c>
      <c r="L409" s="4">
        <f t="shared" si="18"/>
        <v>19.833333333333336</v>
      </c>
      <c r="M409" s="1"/>
      <c r="N409" s="1"/>
      <c r="O409" s="1"/>
      <c r="P409" s="1"/>
      <c r="Q409" s="4">
        <v>7.7</v>
      </c>
      <c r="R409" s="7">
        <v>8.0399999999999991</v>
      </c>
      <c r="S409" s="22">
        <v>353.6</v>
      </c>
      <c r="T409" s="4">
        <v>207</v>
      </c>
      <c r="U409" s="4"/>
      <c r="V409" s="71"/>
      <c r="W409" s="71"/>
      <c r="X409" s="71"/>
      <c r="Y409" s="1" t="s">
        <v>69</v>
      </c>
      <c r="AA409" s="3" t="s">
        <v>615</v>
      </c>
      <c r="AB409" s="4">
        <f t="shared" si="20"/>
        <v>49</v>
      </c>
    </row>
    <row r="410" spans="1:28" x14ac:dyDescent="0.25">
      <c r="A410" s="2">
        <v>42965</v>
      </c>
      <c r="B410" s="10">
        <v>1320</v>
      </c>
      <c r="D410" s="1"/>
      <c r="F410" s="46" t="s">
        <v>343</v>
      </c>
      <c r="G410" s="4">
        <v>78</v>
      </c>
      <c r="H410" s="4">
        <f t="shared" si="19"/>
        <v>25.555555555555554</v>
      </c>
      <c r="I410" s="1"/>
      <c r="J410" s="1"/>
      <c r="K410" s="4">
        <v>96</v>
      </c>
      <c r="L410" s="4">
        <f t="shared" si="18"/>
        <v>35.555555555555557</v>
      </c>
      <c r="M410" s="1"/>
      <c r="N410" s="1"/>
      <c r="O410" s="1"/>
      <c r="P410" s="1"/>
      <c r="Q410" s="4">
        <v>8.1</v>
      </c>
      <c r="R410" s="7">
        <v>7.69</v>
      </c>
      <c r="S410" s="22">
        <v>362.7</v>
      </c>
      <c r="T410" s="4">
        <v>214</v>
      </c>
      <c r="U410" s="4">
        <v>37.9</v>
      </c>
      <c r="V410" s="71"/>
      <c r="W410" s="71"/>
      <c r="X410" s="71"/>
      <c r="Y410" s="1" t="s">
        <v>245</v>
      </c>
      <c r="AA410" s="3" t="s">
        <v>593</v>
      </c>
      <c r="AB410" s="4">
        <f t="shared" si="20"/>
        <v>49</v>
      </c>
    </row>
    <row r="411" spans="1:28" x14ac:dyDescent="0.25">
      <c r="A411" s="2">
        <v>42966</v>
      </c>
      <c r="B411" s="10">
        <v>809</v>
      </c>
      <c r="C411" t="s">
        <v>616</v>
      </c>
      <c r="D411" s="1">
        <v>820</v>
      </c>
      <c r="E411" s="1"/>
      <c r="F411" s="46" t="s">
        <v>19</v>
      </c>
      <c r="G411" s="1">
        <v>73.3</v>
      </c>
      <c r="H411" s="4">
        <f t="shared" si="19"/>
        <v>22.944444444444443</v>
      </c>
      <c r="I411" s="11"/>
      <c r="J411" s="11"/>
      <c r="K411" s="4">
        <v>73.5</v>
      </c>
      <c r="L411" s="4">
        <f t="shared" si="18"/>
        <v>23.055555555555554</v>
      </c>
      <c r="M411" s="11"/>
      <c r="N411" s="11"/>
      <c r="O411" s="11"/>
      <c r="P411" s="11"/>
      <c r="Q411" s="1">
        <v>8.5</v>
      </c>
      <c r="R411" s="1">
        <v>7.99</v>
      </c>
      <c r="S411" s="22">
        <v>367.90000000000003</v>
      </c>
      <c r="T411" s="4">
        <v>154</v>
      </c>
      <c r="U411" s="1">
        <v>34.5</v>
      </c>
      <c r="V411" s="68"/>
      <c r="W411" s="68"/>
      <c r="X411" s="68"/>
      <c r="Y411" s="1" t="s">
        <v>617</v>
      </c>
      <c r="Z411" s="9"/>
      <c r="AA411" s="3" t="s">
        <v>605</v>
      </c>
      <c r="AB411" s="4">
        <f t="shared" si="20"/>
        <v>49</v>
      </c>
    </row>
    <row r="412" spans="1:28" x14ac:dyDescent="0.25">
      <c r="A412" s="2">
        <v>42966</v>
      </c>
      <c r="B412" s="10">
        <v>1631</v>
      </c>
      <c r="D412" s="1"/>
      <c r="E412" s="1"/>
      <c r="F412" s="46" t="s">
        <v>343</v>
      </c>
      <c r="G412" s="4">
        <v>79.7</v>
      </c>
      <c r="H412" s="4">
        <f t="shared" si="19"/>
        <v>26.5</v>
      </c>
      <c r="I412" s="1"/>
      <c r="J412" s="1"/>
      <c r="K412" s="4">
        <v>100.2</v>
      </c>
      <c r="L412" s="4">
        <f t="shared" si="18"/>
        <v>37.888888888888893</v>
      </c>
      <c r="M412" s="1"/>
      <c r="N412" s="1"/>
      <c r="O412" s="1"/>
      <c r="P412" s="1"/>
      <c r="Q412" s="4">
        <v>8.6999999999999993</v>
      </c>
      <c r="R412" s="7">
        <v>7.81</v>
      </c>
      <c r="S412" s="22">
        <v>367.90000000000003</v>
      </c>
      <c r="T412" s="4">
        <v>137</v>
      </c>
      <c r="U412" s="4"/>
      <c r="V412" s="71"/>
      <c r="W412" s="71"/>
      <c r="X412" s="71"/>
      <c r="Y412" s="1" t="s">
        <v>329</v>
      </c>
      <c r="AA412" t="s">
        <v>636</v>
      </c>
      <c r="AB412" s="4">
        <f t="shared" si="20"/>
        <v>49</v>
      </c>
    </row>
    <row r="413" spans="1:28" x14ac:dyDescent="0.25">
      <c r="A413" s="2">
        <v>42967</v>
      </c>
      <c r="B413" s="10">
        <v>1223</v>
      </c>
      <c r="D413" s="1"/>
      <c r="E413" s="1"/>
      <c r="F413" s="46" t="s">
        <v>343</v>
      </c>
      <c r="G413" s="4">
        <v>78.099999999999994</v>
      </c>
      <c r="H413" s="4">
        <f t="shared" si="19"/>
        <v>25.611111111111107</v>
      </c>
      <c r="I413" s="1"/>
      <c r="J413" s="1"/>
      <c r="K413" s="4">
        <v>90</v>
      </c>
      <c r="L413" s="4">
        <f t="shared" si="18"/>
        <v>32.222222222222221</v>
      </c>
      <c r="M413" s="1"/>
      <c r="N413" s="1"/>
      <c r="O413" s="1"/>
      <c r="P413" s="1"/>
      <c r="Q413" s="4">
        <v>7.2</v>
      </c>
      <c r="R413" s="7">
        <v>7.76</v>
      </c>
      <c r="S413" s="22">
        <v>373.1</v>
      </c>
      <c r="T413" s="4">
        <v>155</v>
      </c>
      <c r="U413" s="4"/>
      <c r="V413" s="71"/>
      <c r="W413" s="71"/>
      <c r="X413" s="71"/>
      <c r="Y413" s="1" t="s">
        <v>649</v>
      </c>
      <c r="AA413" t="s">
        <v>653</v>
      </c>
      <c r="AB413" s="4">
        <f t="shared" si="20"/>
        <v>49</v>
      </c>
    </row>
    <row r="414" spans="1:28" x14ac:dyDescent="0.25">
      <c r="A414" s="2">
        <v>42968</v>
      </c>
      <c r="B414" s="10">
        <v>708</v>
      </c>
      <c r="C414" t="s">
        <v>656</v>
      </c>
      <c r="D414" s="1">
        <v>820</v>
      </c>
      <c r="E414" s="1"/>
      <c r="F414" s="46" t="s">
        <v>343</v>
      </c>
      <c r="G414" s="4">
        <v>71.2</v>
      </c>
      <c r="H414" s="4">
        <f t="shared" si="19"/>
        <v>21.777777777777779</v>
      </c>
      <c r="I414" s="1"/>
      <c r="J414" s="1"/>
      <c r="K414" s="4">
        <v>65.8</v>
      </c>
      <c r="L414" s="4">
        <f t="shared" si="18"/>
        <v>18.777777777777775</v>
      </c>
      <c r="M414" s="1"/>
      <c r="N414" s="1"/>
      <c r="O414" s="1"/>
      <c r="P414" s="1"/>
      <c r="Q414" s="4">
        <v>6.5</v>
      </c>
      <c r="R414" s="7">
        <v>7.49</v>
      </c>
      <c r="S414" s="22">
        <v>356.2</v>
      </c>
      <c r="T414" s="4">
        <v>143</v>
      </c>
      <c r="U414" s="4"/>
      <c r="V414" s="71"/>
      <c r="W414" s="71"/>
      <c r="X414" s="71"/>
      <c r="Y414" s="1" t="s">
        <v>401</v>
      </c>
      <c r="AA414" t="s">
        <v>657</v>
      </c>
      <c r="AB414" s="4">
        <v>49</v>
      </c>
    </row>
    <row r="415" spans="1:28" x14ac:dyDescent="0.25">
      <c r="A415" s="2">
        <v>42968</v>
      </c>
      <c r="B415" s="10">
        <v>1337</v>
      </c>
      <c r="D415" s="1"/>
      <c r="E415" s="1"/>
      <c r="F415" s="46" t="s">
        <v>343</v>
      </c>
      <c r="G415" s="4">
        <v>78.400000000000006</v>
      </c>
      <c r="H415" s="4">
        <f t="shared" si="19"/>
        <v>25.777777777777779</v>
      </c>
      <c r="I415" s="1"/>
      <c r="J415" s="1"/>
      <c r="K415" s="4">
        <v>90.1</v>
      </c>
      <c r="L415" s="4">
        <f t="shared" si="18"/>
        <v>32.277777777777771</v>
      </c>
      <c r="M415" s="1"/>
      <c r="N415" s="1"/>
      <c r="O415" s="1"/>
      <c r="P415" s="1"/>
      <c r="Q415" s="4">
        <v>7.4</v>
      </c>
      <c r="R415" s="7">
        <v>7.65</v>
      </c>
      <c r="S415" s="22">
        <v>373.1</v>
      </c>
      <c r="T415" s="4">
        <v>127</v>
      </c>
      <c r="U415" s="4"/>
      <c r="V415" s="71"/>
      <c r="W415" s="71"/>
      <c r="X415" s="71"/>
      <c r="Y415" s="1" t="s">
        <v>466</v>
      </c>
      <c r="AA415" t="s">
        <v>658</v>
      </c>
      <c r="AB415" s="4">
        <v>49</v>
      </c>
    </row>
    <row r="416" spans="1:28" x14ac:dyDescent="0.25">
      <c r="A416" s="2">
        <v>42969</v>
      </c>
      <c r="B416" s="10">
        <v>756</v>
      </c>
      <c r="D416" s="1"/>
      <c r="E416" s="1"/>
      <c r="F416" s="46" t="s">
        <v>343</v>
      </c>
      <c r="G416" s="4">
        <v>72.5</v>
      </c>
      <c r="H416" s="4">
        <f t="shared" si="19"/>
        <v>22.5</v>
      </c>
      <c r="I416" s="1"/>
      <c r="J416" s="1"/>
      <c r="K416" s="4">
        <v>73.5</v>
      </c>
      <c r="L416" s="4">
        <f t="shared" si="18"/>
        <v>23.055555555555554</v>
      </c>
      <c r="M416" s="1"/>
      <c r="N416" s="1"/>
      <c r="O416" s="1"/>
      <c r="P416" s="1"/>
      <c r="Q416" s="4">
        <v>6.7</v>
      </c>
      <c r="R416" s="7">
        <v>7.79</v>
      </c>
      <c r="S416" s="22">
        <v>362.7</v>
      </c>
      <c r="T416" s="4">
        <v>128</v>
      </c>
      <c r="U416" s="4"/>
      <c r="V416" s="71"/>
      <c r="W416" s="71"/>
      <c r="X416" s="71"/>
      <c r="Y416" s="1" t="s">
        <v>401</v>
      </c>
      <c r="AA416" t="s">
        <v>661</v>
      </c>
      <c r="AB416" s="4">
        <v>49</v>
      </c>
    </row>
    <row r="417" spans="1:28" x14ac:dyDescent="0.25">
      <c r="A417" s="2">
        <v>42969</v>
      </c>
      <c r="B417" s="10">
        <v>1122</v>
      </c>
      <c r="D417" s="1"/>
      <c r="E417" s="1"/>
      <c r="F417" s="46" t="s">
        <v>343</v>
      </c>
      <c r="G417" s="4">
        <v>77.8</v>
      </c>
      <c r="H417" s="4">
        <f t="shared" si="19"/>
        <v>25.444444444444443</v>
      </c>
      <c r="I417" s="1"/>
      <c r="J417" s="1"/>
      <c r="K417" s="4">
        <v>90.5</v>
      </c>
      <c r="L417" s="4">
        <f t="shared" si="18"/>
        <v>32.5</v>
      </c>
      <c r="M417" s="1"/>
      <c r="N417" s="1"/>
      <c r="O417" s="1"/>
      <c r="P417" s="1"/>
      <c r="Q417" s="4">
        <v>7.1</v>
      </c>
      <c r="R417" s="7">
        <v>7.6</v>
      </c>
      <c r="S417" s="22">
        <v>373.1</v>
      </c>
      <c r="T417" s="4">
        <v>128</v>
      </c>
      <c r="U417" s="4"/>
      <c r="V417" s="71"/>
      <c r="W417" s="71"/>
      <c r="X417" s="71"/>
      <c r="Y417" s="1" t="s">
        <v>231</v>
      </c>
      <c r="AA417" t="s">
        <v>650</v>
      </c>
      <c r="AB417" s="4">
        <v>49</v>
      </c>
    </row>
    <row r="418" spans="1:28" x14ac:dyDescent="0.25">
      <c r="A418" s="2">
        <v>42972</v>
      </c>
      <c r="B418" s="10">
        <v>1440</v>
      </c>
      <c r="C418" t="s">
        <v>663</v>
      </c>
      <c r="D418" s="1">
        <v>1805</v>
      </c>
      <c r="E418" s="1">
        <v>1905</v>
      </c>
      <c r="F418" s="46" t="s">
        <v>343</v>
      </c>
      <c r="G418" s="4">
        <v>80.7</v>
      </c>
      <c r="H418" s="4">
        <f t="shared" si="19"/>
        <v>27.055555555555557</v>
      </c>
      <c r="I418" s="1"/>
      <c r="J418" s="1"/>
      <c r="K418" s="4">
        <v>96.5</v>
      </c>
      <c r="L418" s="4">
        <f t="shared" si="18"/>
        <v>35.833333333333336</v>
      </c>
      <c r="M418" s="1"/>
      <c r="N418" s="1"/>
      <c r="O418" s="1"/>
      <c r="P418" s="1"/>
      <c r="Q418" s="4">
        <v>7.1</v>
      </c>
      <c r="R418" s="7">
        <v>8.02</v>
      </c>
      <c r="S418" s="22">
        <v>291.2</v>
      </c>
      <c r="T418" s="4">
        <v>980</v>
      </c>
      <c r="U418" s="45">
        <v>2419.6</v>
      </c>
      <c r="V418" s="45"/>
      <c r="W418" s="45"/>
      <c r="X418" s="45"/>
      <c r="Y418" s="1" t="s">
        <v>662</v>
      </c>
      <c r="AA418" t="s">
        <v>664</v>
      </c>
      <c r="AB418" s="4">
        <v>49</v>
      </c>
    </row>
    <row r="419" spans="1:28" x14ac:dyDescent="0.25">
      <c r="A419" s="2">
        <v>42973</v>
      </c>
      <c r="B419" s="10">
        <v>800</v>
      </c>
      <c r="C419" t="s">
        <v>665</v>
      </c>
      <c r="D419" s="1">
        <v>1905</v>
      </c>
      <c r="E419" s="1">
        <v>2100</v>
      </c>
      <c r="F419" s="46" t="s">
        <v>343</v>
      </c>
      <c r="G419" s="4">
        <v>76.2</v>
      </c>
      <c r="H419" s="4">
        <f t="shared" si="19"/>
        <v>24.555555555555557</v>
      </c>
      <c r="I419" s="1"/>
      <c r="J419" s="1"/>
      <c r="K419" s="4">
        <v>75.099999999999994</v>
      </c>
      <c r="L419" s="4">
        <f t="shared" si="18"/>
        <v>23.944444444444439</v>
      </c>
      <c r="M419" s="1"/>
      <c r="N419" s="1"/>
      <c r="O419" s="1"/>
      <c r="P419" s="1"/>
      <c r="Q419" s="4">
        <v>7.1</v>
      </c>
      <c r="R419" s="7">
        <v>7.64</v>
      </c>
      <c r="S419" s="22">
        <v>266.5</v>
      </c>
      <c r="T419" s="4">
        <v>520</v>
      </c>
      <c r="U419" s="45">
        <v>517.20000000000005</v>
      </c>
      <c r="V419" s="45"/>
      <c r="W419" s="45"/>
      <c r="X419" s="45"/>
      <c r="Y419" s="1" t="s">
        <v>104</v>
      </c>
      <c r="AA419" t="s">
        <v>667</v>
      </c>
      <c r="AB419" s="4">
        <v>49</v>
      </c>
    </row>
    <row r="420" spans="1:28" x14ac:dyDescent="0.25">
      <c r="A420" s="2">
        <v>42974</v>
      </c>
      <c r="B420" s="10">
        <v>735</v>
      </c>
      <c r="C420" t="s">
        <v>666</v>
      </c>
      <c r="D420" s="1">
        <v>755</v>
      </c>
      <c r="E420" s="1">
        <v>750</v>
      </c>
      <c r="F420" s="46" t="s">
        <v>343</v>
      </c>
      <c r="G420" s="4">
        <v>73.2</v>
      </c>
      <c r="H420" s="4">
        <f t="shared" si="19"/>
        <v>22.888888888888889</v>
      </c>
      <c r="I420" s="1"/>
      <c r="J420" s="1"/>
      <c r="K420" s="4">
        <v>68.099999999999994</v>
      </c>
      <c r="L420" s="4">
        <f t="shared" si="18"/>
        <v>20.055555555555554</v>
      </c>
      <c r="M420" s="1"/>
      <c r="N420" s="1"/>
      <c r="O420" s="1"/>
      <c r="P420" s="1"/>
      <c r="Q420" s="4">
        <v>7.9</v>
      </c>
      <c r="R420" s="7">
        <v>7.51</v>
      </c>
      <c r="S420" s="22">
        <v>313.3</v>
      </c>
      <c r="T420" s="4">
        <v>270</v>
      </c>
      <c r="U420" s="4">
        <v>133.4</v>
      </c>
      <c r="V420" s="71"/>
      <c r="W420" s="71"/>
      <c r="X420" s="71"/>
      <c r="Y420" s="1" t="s">
        <v>104</v>
      </c>
      <c r="AA420" t="s">
        <v>668</v>
      </c>
      <c r="AB420" s="4">
        <v>49</v>
      </c>
    </row>
    <row r="421" spans="1:28" x14ac:dyDescent="0.25">
      <c r="A421" s="2">
        <v>42975</v>
      </c>
      <c r="B421" s="10">
        <v>710</v>
      </c>
      <c r="C421" t="s">
        <v>687</v>
      </c>
      <c r="D421" s="1">
        <v>740</v>
      </c>
      <c r="E421" s="1">
        <v>815</v>
      </c>
      <c r="F421" s="46" t="s">
        <v>343</v>
      </c>
      <c r="G421" s="4">
        <v>73.2</v>
      </c>
      <c r="H421" s="4">
        <f t="shared" si="19"/>
        <v>22.888888888888889</v>
      </c>
      <c r="I421" s="1"/>
      <c r="J421" s="1"/>
      <c r="K421" s="4">
        <v>66.5</v>
      </c>
      <c r="L421" s="4">
        <f t="shared" si="18"/>
        <v>19.166666666666668</v>
      </c>
      <c r="M421" s="1"/>
      <c r="N421" s="1"/>
      <c r="O421" s="1"/>
      <c r="P421" s="1"/>
      <c r="Q421" s="4">
        <v>6.4</v>
      </c>
      <c r="R421" s="7">
        <v>7.55</v>
      </c>
      <c r="S421" s="22">
        <v>334.1</v>
      </c>
      <c r="T421" s="4">
        <v>204</v>
      </c>
      <c r="U421" s="4">
        <v>113.7</v>
      </c>
      <c r="V421" s="71"/>
      <c r="W421" s="71"/>
      <c r="X421" s="71"/>
      <c r="Y421" s="1" t="s">
        <v>681</v>
      </c>
      <c r="AA421" t="s">
        <v>610</v>
      </c>
      <c r="AB421" s="4">
        <v>49</v>
      </c>
    </row>
    <row r="422" spans="1:28" x14ac:dyDescent="0.25">
      <c r="A422" s="2">
        <v>42975</v>
      </c>
      <c r="B422" s="10">
        <v>1652</v>
      </c>
      <c r="C422" t="s">
        <v>697</v>
      </c>
      <c r="D422" s="1">
        <v>1715</v>
      </c>
      <c r="E422" s="1">
        <v>1630</v>
      </c>
      <c r="F422" s="46" t="s">
        <v>343</v>
      </c>
      <c r="G422" s="4">
        <v>80.8</v>
      </c>
      <c r="H422" s="4">
        <f t="shared" si="19"/>
        <v>27.111111111111107</v>
      </c>
      <c r="I422" s="1"/>
      <c r="J422" s="1"/>
      <c r="K422" s="4">
        <v>98.4</v>
      </c>
      <c r="L422" s="4">
        <f t="shared" si="18"/>
        <v>36.888888888888893</v>
      </c>
      <c r="M422" s="1"/>
      <c r="N422" s="1"/>
      <c r="O422" s="1"/>
      <c r="P422" s="1"/>
      <c r="Q422" s="4">
        <v>7.4</v>
      </c>
      <c r="R422" s="7">
        <v>7.67</v>
      </c>
      <c r="S422" s="22">
        <v>343.2</v>
      </c>
      <c r="T422" s="4">
        <v>158</v>
      </c>
      <c r="U422" s="4">
        <v>36.4</v>
      </c>
      <c r="V422" s="71"/>
      <c r="W422" s="71"/>
      <c r="X422" s="71"/>
      <c r="Y422" s="1" t="s">
        <v>692</v>
      </c>
      <c r="AA422" t="s">
        <v>695</v>
      </c>
      <c r="AB422" s="4">
        <v>49</v>
      </c>
    </row>
    <row r="423" spans="1:28" x14ac:dyDescent="0.25">
      <c r="A423" s="2">
        <v>42976</v>
      </c>
      <c r="B423" s="10">
        <v>805</v>
      </c>
      <c r="C423" t="s">
        <v>698</v>
      </c>
      <c r="D423" s="1">
        <v>815</v>
      </c>
      <c r="E423" s="1">
        <v>745</v>
      </c>
      <c r="F423" s="46" t="s">
        <v>343</v>
      </c>
      <c r="G423" s="4">
        <v>74.5</v>
      </c>
      <c r="H423" s="4">
        <f t="shared" si="19"/>
        <v>23.611111111111111</v>
      </c>
      <c r="I423" s="1"/>
      <c r="J423" s="1"/>
      <c r="K423" s="4">
        <v>77</v>
      </c>
      <c r="L423" s="4">
        <f t="shared" si="18"/>
        <v>25</v>
      </c>
      <c r="M423" s="1"/>
      <c r="N423" s="1"/>
      <c r="O423" s="1"/>
      <c r="P423" s="1"/>
      <c r="Q423" s="4">
        <v>7.1</v>
      </c>
      <c r="R423" s="7">
        <v>7.72</v>
      </c>
      <c r="S423" s="22">
        <v>351</v>
      </c>
      <c r="T423" s="4">
        <v>161</v>
      </c>
      <c r="U423" s="4"/>
      <c r="V423" s="71"/>
      <c r="W423" s="71"/>
      <c r="X423" s="71"/>
      <c r="Y423" s="1" t="s">
        <v>70</v>
      </c>
      <c r="AA423" t="s">
        <v>699</v>
      </c>
      <c r="AB423" s="4">
        <v>49</v>
      </c>
    </row>
    <row r="424" spans="1:28" x14ac:dyDescent="0.25">
      <c r="A424" s="2">
        <v>42976</v>
      </c>
      <c r="B424" s="10">
        <v>1156</v>
      </c>
      <c r="D424" s="1"/>
      <c r="E424" s="1"/>
      <c r="F424" s="46" t="s">
        <v>343</v>
      </c>
      <c r="G424" s="4">
        <v>79.3</v>
      </c>
      <c r="H424" s="4">
        <f t="shared" si="19"/>
        <v>26.277777777777775</v>
      </c>
      <c r="I424" s="1"/>
      <c r="J424" s="1"/>
      <c r="K424" s="4">
        <v>92.9</v>
      </c>
      <c r="L424" s="4">
        <f t="shared" si="18"/>
        <v>33.833333333333336</v>
      </c>
      <c r="M424" s="1"/>
      <c r="N424" s="1"/>
      <c r="O424" s="1"/>
      <c r="P424" s="1"/>
      <c r="Q424" s="4">
        <v>8.1999999999999993</v>
      </c>
      <c r="R424" s="7">
        <v>7.51</v>
      </c>
      <c r="S424" s="22">
        <v>365.3</v>
      </c>
      <c r="T424" s="4">
        <v>181</v>
      </c>
      <c r="U424" s="4"/>
      <c r="V424" s="71"/>
      <c r="W424" s="71"/>
      <c r="X424" s="71"/>
      <c r="Y424" s="1" t="s">
        <v>700</v>
      </c>
      <c r="AA424" t="s">
        <v>701</v>
      </c>
      <c r="AB424" s="4">
        <v>49</v>
      </c>
    </row>
    <row r="425" spans="1:28" x14ac:dyDescent="0.25">
      <c r="A425" s="2">
        <v>42977</v>
      </c>
      <c r="B425" s="10">
        <v>725</v>
      </c>
      <c r="C425" t="s">
        <v>704</v>
      </c>
      <c r="D425" s="1">
        <v>745</v>
      </c>
      <c r="E425" s="1"/>
      <c r="F425" s="46" t="s">
        <v>343</v>
      </c>
      <c r="G425" s="4">
        <v>73.3</v>
      </c>
      <c r="H425" s="4">
        <f t="shared" si="19"/>
        <v>22.944444444444443</v>
      </c>
      <c r="I425" s="1"/>
      <c r="J425" s="1"/>
      <c r="K425" s="4">
        <v>70.3</v>
      </c>
      <c r="L425" s="4">
        <f t="shared" si="18"/>
        <v>21.277777777777775</v>
      </c>
      <c r="M425" s="1"/>
      <c r="N425" s="1"/>
      <c r="O425" s="1"/>
      <c r="P425" s="1"/>
      <c r="Q425" s="4">
        <v>7.2</v>
      </c>
      <c r="R425" s="7">
        <v>8.15</v>
      </c>
      <c r="S425" s="22">
        <v>349.7</v>
      </c>
      <c r="T425" s="4">
        <v>141</v>
      </c>
      <c r="U425" s="4">
        <v>39.700000000000003</v>
      </c>
      <c r="V425" s="71"/>
      <c r="W425" s="71"/>
      <c r="X425" s="71"/>
      <c r="Y425" s="1" t="s">
        <v>70</v>
      </c>
      <c r="AA425" t="s">
        <v>702</v>
      </c>
      <c r="AB425" s="4">
        <v>49</v>
      </c>
    </row>
    <row r="426" spans="1:28" x14ac:dyDescent="0.25">
      <c r="A426" s="2">
        <v>42977</v>
      </c>
      <c r="B426" s="10">
        <v>1156</v>
      </c>
      <c r="D426" s="1"/>
      <c r="E426" s="1"/>
      <c r="F426" s="46" t="s">
        <v>343</v>
      </c>
      <c r="G426" s="4">
        <v>80.2</v>
      </c>
      <c r="H426" s="4">
        <f t="shared" si="19"/>
        <v>26.777777777777779</v>
      </c>
      <c r="I426" s="1"/>
      <c r="J426" s="1"/>
      <c r="K426" s="4">
        <v>93</v>
      </c>
      <c r="L426" s="4">
        <f t="shared" si="18"/>
        <v>33.888888888888886</v>
      </c>
      <c r="M426" s="1"/>
      <c r="N426" s="1"/>
      <c r="O426" s="1"/>
      <c r="P426" s="1"/>
      <c r="Q426" s="4">
        <v>6.7</v>
      </c>
      <c r="R426" s="7">
        <v>7.78</v>
      </c>
      <c r="S426" s="22">
        <v>354.90000000000003</v>
      </c>
      <c r="T426" s="4">
        <v>152</v>
      </c>
      <c r="U426" s="4"/>
      <c r="V426" s="71"/>
      <c r="W426" s="71"/>
      <c r="X426" s="71"/>
      <c r="Y426" s="1" t="s">
        <v>329</v>
      </c>
      <c r="AA426" t="s">
        <v>703</v>
      </c>
      <c r="AB426" s="4">
        <v>49</v>
      </c>
    </row>
    <row r="427" spans="1:28" x14ac:dyDescent="0.25">
      <c r="A427" s="2">
        <v>42978</v>
      </c>
      <c r="B427" s="10">
        <v>723</v>
      </c>
      <c r="C427" t="s">
        <v>705</v>
      </c>
      <c r="D427" s="1">
        <v>735</v>
      </c>
      <c r="E427" s="1"/>
      <c r="F427" s="46" t="s">
        <v>343</v>
      </c>
      <c r="G427" s="4">
        <v>74.400000000000006</v>
      </c>
      <c r="H427" s="4">
        <f t="shared" si="19"/>
        <v>23.555555555555557</v>
      </c>
      <c r="I427" s="1"/>
      <c r="J427" s="1"/>
      <c r="K427" s="4">
        <v>72</v>
      </c>
      <c r="L427" s="4">
        <f t="shared" si="18"/>
        <v>22.222222222222221</v>
      </c>
      <c r="M427" s="1"/>
      <c r="N427" s="1"/>
      <c r="O427" s="1"/>
      <c r="P427" s="1"/>
      <c r="Q427" s="4">
        <v>6.7</v>
      </c>
      <c r="R427" s="7">
        <v>7.98</v>
      </c>
      <c r="S427" s="22">
        <v>348.40000000000003</v>
      </c>
      <c r="T427" s="4">
        <v>131</v>
      </c>
      <c r="U427" s="4">
        <v>29.8</v>
      </c>
      <c r="V427" s="71"/>
      <c r="W427" s="71"/>
      <c r="X427" s="71"/>
      <c r="Y427" s="1" t="s">
        <v>229</v>
      </c>
      <c r="AA427" t="s">
        <v>706</v>
      </c>
      <c r="AB427" s="4">
        <v>49</v>
      </c>
    </row>
    <row r="428" spans="1:28" x14ac:dyDescent="0.25">
      <c r="A428" s="2">
        <v>42979</v>
      </c>
      <c r="B428" s="10">
        <v>748</v>
      </c>
      <c r="C428" t="s">
        <v>708</v>
      </c>
      <c r="D428" s="1">
        <v>805</v>
      </c>
      <c r="E428" s="1"/>
      <c r="F428" s="46" t="s">
        <v>343</v>
      </c>
      <c r="G428" s="4">
        <v>73</v>
      </c>
      <c r="H428" s="4">
        <f t="shared" si="19"/>
        <v>22.777777777777779</v>
      </c>
      <c r="I428" s="1"/>
      <c r="J428" s="1"/>
      <c r="K428" s="4">
        <v>72</v>
      </c>
      <c r="L428" s="4">
        <f t="shared" ref="L428:L431" si="21">CONVERT(K428,"F","C")</f>
        <v>22.222222222222221</v>
      </c>
      <c r="M428" s="1"/>
      <c r="N428" s="1"/>
      <c r="O428" s="1"/>
      <c r="P428" s="1"/>
      <c r="Q428" s="4">
        <v>7.2</v>
      </c>
      <c r="R428" s="7">
        <v>7.8</v>
      </c>
      <c r="S428" s="22">
        <v>339.3</v>
      </c>
      <c r="T428" s="4">
        <v>105</v>
      </c>
      <c r="U428" s="4"/>
      <c r="V428" s="71"/>
      <c r="W428" s="71"/>
      <c r="X428" s="71"/>
      <c r="Y428" s="1" t="s">
        <v>70</v>
      </c>
      <c r="AA428" t="s">
        <v>709</v>
      </c>
      <c r="AB428" s="4">
        <v>49</v>
      </c>
    </row>
    <row r="429" spans="1:28" x14ac:dyDescent="0.25">
      <c r="A429" s="2">
        <v>42979</v>
      </c>
      <c r="B429" s="10">
        <v>1200</v>
      </c>
      <c r="D429" s="1"/>
      <c r="E429" s="1"/>
      <c r="F429" s="46" t="s">
        <v>343</v>
      </c>
      <c r="G429" s="4">
        <v>82</v>
      </c>
      <c r="H429" s="4">
        <f t="shared" si="19"/>
        <v>27.777777777777779</v>
      </c>
      <c r="I429" s="1"/>
      <c r="J429" s="1"/>
      <c r="K429" s="4">
        <v>94.4</v>
      </c>
      <c r="L429" s="4">
        <f t="shared" si="21"/>
        <v>34.666666666666671</v>
      </c>
      <c r="M429" s="1"/>
      <c r="N429" s="1"/>
      <c r="O429" s="1"/>
      <c r="P429" s="1"/>
      <c r="Q429" s="4">
        <v>7.7</v>
      </c>
      <c r="R429" s="7">
        <v>7.72</v>
      </c>
      <c r="S429" s="22">
        <v>349.7</v>
      </c>
      <c r="T429" s="4">
        <v>90.7</v>
      </c>
      <c r="U429" s="4"/>
      <c r="V429" s="71"/>
      <c r="W429" s="71"/>
      <c r="X429" s="71"/>
      <c r="Y429" s="1" t="s">
        <v>70</v>
      </c>
      <c r="AA429" t="s">
        <v>712</v>
      </c>
      <c r="AB429" s="4">
        <v>49</v>
      </c>
    </row>
    <row r="430" spans="1:28" x14ac:dyDescent="0.25">
      <c r="A430" s="21">
        <v>42980</v>
      </c>
      <c r="B430" s="10">
        <v>1535</v>
      </c>
      <c r="D430" s="1"/>
      <c r="E430" s="1"/>
      <c r="F430" s="2" t="s">
        <v>343</v>
      </c>
      <c r="G430" s="1">
        <v>82.4</v>
      </c>
      <c r="H430" s="4">
        <f t="shared" si="19"/>
        <v>28.000000000000004</v>
      </c>
      <c r="I430" s="23">
        <f>AVERAGE(G424:G430)</f>
        <v>77.8</v>
      </c>
      <c r="J430" s="23">
        <f>CONVERT(I430,"F","C")</f>
        <v>25.444444444444443</v>
      </c>
      <c r="K430" s="4">
        <v>98.6</v>
      </c>
      <c r="L430" s="4">
        <f t="shared" si="21"/>
        <v>36.999999999999993</v>
      </c>
      <c r="M430" s="23">
        <f>AVERAGE(O430:P430)</f>
        <v>82.55</v>
      </c>
      <c r="N430" s="23">
        <f>CONVERT(M430,"F","C")</f>
        <v>28.083333333333332</v>
      </c>
      <c r="O430" s="11">
        <v>99.1</v>
      </c>
      <c r="P430" s="11">
        <v>66</v>
      </c>
      <c r="Q430" s="4">
        <v>8.5</v>
      </c>
      <c r="R430" s="7">
        <v>7.94</v>
      </c>
      <c r="S430" s="22">
        <v>348.40000000000003</v>
      </c>
      <c r="T430" s="1">
        <v>90.7</v>
      </c>
      <c r="U430" s="49"/>
      <c r="V430" s="49"/>
      <c r="W430" s="49"/>
      <c r="X430" s="49"/>
      <c r="Y430" s="25" t="s">
        <v>245</v>
      </c>
      <c r="Z430" s="9"/>
      <c r="AA430" s="3" t="s">
        <v>726</v>
      </c>
      <c r="AB430" s="4">
        <v>49</v>
      </c>
    </row>
    <row r="431" spans="1:28" x14ac:dyDescent="0.25">
      <c r="A431" s="2">
        <v>42981</v>
      </c>
      <c r="B431" s="10">
        <v>736</v>
      </c>
      <c r="C431" s="46" t="s">
        <v>727</v>
      </c>
      <c r="D431" s="1"/>
      <c r="E431" s="1"/>
      <c r="F431" s="2" t="s">
        <v>343</v>
      </c>
      <c r="G431" s="1">
        <v>74.3</v>
      </c>
      <c r="H431" s="4">
        <f t="shared" si="19"/>
        <v>23.499999999999996</v>
      </c>
      <c r="I431" s="11"/>
      <c r="J431" s="11"/>
      <c r="K431" s="4">
        <v>71</v>
      </c>
      <c r="L431" s="4">
        <f t="shared" si="21"/>
        <v>21.666666666666668</v>
      </c>
      <c r="M431" s="11"/>
      <c r="N431" s="11"/>
      <c r="O431" s="11"/>
      <c r="P431" s="11"/>
      <c r="Q431" s="4">
        <v>7.5</v>
      </c>
      <c r="R431" s="7">
        <v>7.73</v>
      </c>
      <c r="S431" s="22">
        <v>335.40000000000003</v>
      </c>
      <c r="T431" s="4">
        <v>115</v>
      </c>
      <c r="U431" s="50">
        <v>68.900000000000006</v>
      </c>
      <c r="V431" s="77"/>
      <c r="W431" s="77"/>
      <c r="X431" s="77"/>
      <c r="Y431" s="47" t="s">
        <v>429</v>
      </c>
      <c r="Z431" s="9"/>
      <c r="AA431" s="3" t="s">
        <v>709</v>
      </c>
      <c r="AB431" s="4">
        <v>49</v>
      </c>
    </row>
    <row r="432" spans="1:28" x14ac:dyDescent="0.25">
      <c r="A432" s="2">
        <v>42981</v>
      </c>
      <c r="B432" s="10">
        <v>1545</v>
      </c>
      <c r="C432" s="46"/>
      <c r="D432" s="1"/>
      <c r="E432" s="1"/>
      <c r="F432" s="2" t="s">
        <v>343</v>
      </c>
      <c r="G432" s="4">
        <v>82.3</v>
      </c>
      <c r="H432" s="4">
        <v>27.944444444444443</v>
      </c>
      <c r="I432" s="11"/>
      <c r="J432" s="11"/>
      <c r="K432" s="1">
        <v>97</v>
      </c>
      <c r="L432" s="4">
        <v>36.111111111111107</v>
      </c>
      <c r="M432" s="23">
        <v>85.9</v>
      </c>
      <c r="N432" s="23">
        <v>29.944444444444446</v>
      </c>
      <c r="O432" s="11">
        <v>101.1</v>
      </c>
      <c r="P432" s="11">
        <v>70.7</v>
      </c>
      <c r="Q432" s="4">
        <v>7.8</v>
      </c>
      <c r="R432" s="7">
        <v>7.87</v>
      </c>
      <c r="S432" s="22">
        <v>365.3</v>
      </c>
      <c r="T432" s="71">
        <v>79</v>
      </c>
      <c r="U432" s="45"/>
      <c r="V432" s="45"/>
      <c r="W432" s="45"/>
      <c r="X432" s="45"/>
      <c r="Y432" s="1" t="s">
        <v>739</v>
      </c>
      <c r="Z432" s="9"/>
      <c r="AA432" s="3" t="s">
        <v>747</v>
      </c>
      <c r="AB432" s="4"/>
    </row>
    <row r="433" spans="1:28" x14ac:dyDescent="0.25">
      <c r="A433" s="2">
        <v>42982</v>
      </c>
      <c r="B433" s="10">
        <v>716</v>
      </c>
      <c r="D433" s="1"/>
      <c r="E433" s="1"/>
      <c r="F433" s="2" t="s">
        <v>343</v>
      </c>
      <c r="G433" s="1">
        <v>73.099999999999994</v>
      </c>
      <c r="H433" s="4">
        <v>22.833333333333329</v>
      </c>
      <c r="I433" s="11"/>
      <c r="J433" s="11"/>
      <c r="K433" s="4">
        <v>70.3</v>
      </c>
      <c r="L433" s="4">
        <v>21.277777777777775</v>
      </c>
      <c r="M433" s="11"/>
      <c r="N433" s="11"/>
      <c r="O433" s="11"/>
      <c r="P433" s="11"/>
      <c r="Q433" s="4">
        <v>7.9</v>
      </c>
      <c r="R433" s="1">
        <v>7.64</v>
      </c>
      <c r="S433" s="22">
        <v>349.7</v>
      </c>
      <c r="T433" s="71">
        <v>100</v>
      </c>
      <c r="U433" s="49"/>
      <c r="V433" s="49"/>
      <c r="W433" s="49"/>
      <c r="X433" s="49"/>
      <c r="Y433" s="1" t="s">
        <v>739</v>
      </c>
      <c r="Z433" s="9"/>
      <c r="AA433" s="3" t="s">
        <v>748</v>
      </c>
      <c r="AB433" s="4">
        <v>49</v>
      </c>
    </row>
    <row r="434" spans="1:28" x14ac:dyDescent="0.25">
      <c r="A434" s="2">
        <v>42983</v>
      </c>
      <c r="B434" s="10">
        <v>1317</v>
      </c>
      <c r="C434" s="46" t="s">
        <v>752</v>
      </c>
      <c r="D434" s="1"/>
      <c r="E434" s="1"/>
      <c r="F434" s="46" t="s">
        <v>343</v>
      </c>
      <c r="G434" s="4">
        <v>81.900000000000006</v>
      </c>
      <c r="H434" s="4">
        <f>CONVERT(G434,"F","C")</f>
        <v>27.722222222222225</v>
      </c>
      <c r="I434" s="1"/>
      <c r="J434" s="1"/>
      <c r="K434" s="4">
        <v>97</v>
      </c>
      <c r="L434" s="4">
        <f t="shared" ref="L434:L449" si="22">CONVERT(K434,"F","C")</f>
        <v>36.111111111111107</v>
      </c>
      <c r="M434" s="1"/>
      <c r="N434" s="1"/>
      <c r="O434" s="1"/>
      <c r="P434" s="1"/>
      <c r="Q434" s="4">
        <v>8.6</v>
      </c>
      <c r="R434" s="7">
        <v>7.71</v>
      </c>
      <c r="S434" s="22">
        <v>364</v>
      </c>
      <c r="T434" s="4">
        <v>101</v>
      </c>
      <c r="U434" s="50">
        <v>25.9</v>
      </c>
      <c r="V434" s="77"/>
      <c r="W434" s="77"/>
      <c r="X434" s="77"/>
      <c r="Y434" s="1" t="s">
        <v>329</v>
      </c>
      <c r="AA434" s="3" t="s">
        <v>753</v>
      </c>
      <c r="AB434" s="4"/>
    </row>
    <row r="435" spans="1:28" x14ac:dyDescent="0.25">
      <c r="A435" s="2">
        <v>42984</v>
      </c>
      <c r="B435" s="10">
        <v>715</v>
      </c>
      <c r="D435" s="1"/>
      <c r="E435" s="1"/>
      <c r="F435" s="46" t="s">
        <v>343</v>
      </c>
      <c r="G435" s="4">
        <v>72.900000000000006</v>
      </c>
      <c r="H435" s="4">
        <f>CONVERT(G435,"F","C")</f>
        <v>22.722222222222225</v>
      </c>
      <c r="I435" s="1"/>
      <c r="J435" s="1"/>
      <c r="K435" s="4">
        <v>66.5</v>
      </c>
      <c r="L435" s="4">
        <f t="shared" si="22"/>
        <v>19.166666666666668</v>
      </c>
      <c r="M435" s="1"/>
      <c r="N435" s="1"/>
      <c r="O435" s="1"/>
      <c r="P435" s="1"/>
      <c r="Q435" s="4">
        <v>7.7</v>
      </c>
      <c r="R435" s="7">
        <v>7.62</v>
      </c>
      <c r="S435" s="22">
        <v>352.3</v>
      </c>
      <c r="T435" s="4">
        <v>96</v>
      </c>
      <c r="U435" s="50"/>
      <c r="V435" s="77"/>
      <c r="W435" s="77"/>
      <c r="X435" s="77"/>
      <c r="Y435" s="1" t="s">
        <v>115</v>
      </c>
      <c r="AA435" s="3" t="s">
        <v>754</v>
      </c>
      <c r="AB435" s="4"/>
    </row>
    <row r="436" spans="1:28" x14ac:dyDescent="0.25">
      <c r="A436" s="2">
        <v>42984</v>
      </c>
      <c r="B436" s="10">
        <v>1246</v>
      </c>
      <c r="D436" s="1"/>
      <c r="E436" s="1"/>
      <c r="F436" s="46" t="s">
        <v>343</v>
      </c>
      <c r="G436" s="4">
        <v>81</v>
      </c>
      <c r="H436" s="4">
        <f>CONVERT(G436,"F","C")</f>
        <v>27.222222222222221</v>
      </c>
      <c r="I436" s="1"/>
      <c r="J436" s="1"/>
      <c r="K436" s="4">
        <v>95.7</v>
      </c>
      <c r="L436" s="4">
        <f t="shared" si="22"/>
        <v>35.388888888888893</v>
      </c>
      <c r="M436" s="1"/>
      <c r="N436" s="1"/>
      <c r="O436" s="1"/>
      <c r="P436" s="1"/>
      <c r="Q436" s="4">
        <v>7.3</v>
      </c>
      <c r="R436" s="7">
        <v>7.7</v>
      </c>
      <c r="S436" s="22">
        <v>367.90000000000003</v>
      </c>
      <c r="T436" s="1">
        <v>91.9</v>
      </c>
      <c r="U436" s="50"/>
      <c r="V436" s="77"/>
      <c r="W436" s="77"/>
      <c r="X436" s="77"/>
      <c r="Y436" s="1" t="s">
        <v>329</v>
      </c>
      <c r="AA436" s="3" t="s">
        <v>755</v>
      </c>
      <c r="AB436" s="4"/>
    </row>
    <row r="437" spans="1:28" x14ac:dyDescent="0.25">
      <c r="A437" s="2">
        <v>42985</v>
      </c>
      <c r="B437" s="10">
        <v>727</v>
      </c>
      <c r="C437" t="s">
        <v>756</v>
      </c>
      <c r="D437" s="1">
        <v>745</v>
      </c>
      <c r="E437" s="1"/>
      <c r="F437" s="46" t="s">
        <v>343</v>
      </c>
      <c r="G437" s="4">
        <v>71.900000000000006</v>
      </c>
      <c r="H437" s="4">
        <f>CONVERT(G437,"F","C")</f>
        <v>22.166666666666668</v>
      </c>
      <c r="I437" s="1"/>
      <c r="J437" s="1"/>
      <c r="K437" s="4">
        <v>69.5</v>
      </c>
      <c r="L437" s="4">
        <f t="shared" si="22"/>
        <v>20.833333333333332</v>
      </c>
      <c r="M437" s="1"/>
      <c r="N437" s="1"/>
      <c r="O437" s="1"/>
      <c r="P437" s="1"/>
      <c r="Q437" s="4">
        <v>7</v>
      </c>
      <c r="R437" s="7">
        <v>7.75</v>
      </c>
      <c r="S437" s="22">
        <v>375.7</v>
      </c>
      <c r="T437" s="1">
        <v>92.9</v>
      </c>
      <c r="U437" s="50">
        <v>34.5</v>
      </c>
      <c r="V437" s="77"/>
      <c r="W437" s="77"/>
      <c r="X437" s="77"/>
      <c r="Y437" s="1" t="s">
        <v>115</v>
      </c>
      <c r="AA437" s="3" t="s">
        <v>709</v>
      </c>
      <c r="AB437" s="4"/>
    </row>
    <row r="438" spans="1:28" s="67" customFormat="1" x14ac:dyDescent="0.25">
      <c r="A438" s="69">
        <v>42985</v>
      </c>
      <c r="B438" s="74">
        <v>1258</v>
      </c>
      <c r="D438" s="68"/>
      <c r="E438" s="68"/>
      <c r="F438" s="76" t="s">
        <v>343</v>
      </c>
      <c r="G438" s="71">
        <v>81</v>
      </c>
      <c r="H438" s="71">
        <f>CONVERT(G438,"F","C")</f>
        <v>27.222222222222221</v>
      </c>
      <c r="I438" s="68"/>
      <c r="J438" s="68"/>
      <c r="K438" s="71">
        <v>96.3</v>
      </c>
      <c r="L438" s="71">
        <f t="shared" si="22"/>
        <v>35.722222222222221</v>
      </c>
      <c r="M438" s="68"/>
      <c r="N438" s="68"/>
      <c r="O438" s="68"/>
      <c r="P438" s="68"/>
      <c r="Q438" s="71">
        <v>7</v>
      </c>
      <c r="R438" s="72">
        <v>7.54</v>
      </c>
      <c r="S438" s="22">
        <v>365.3</v>
      </c>
      <c r="T438" s="68">
        <v>81.7</v>
      </c>
      <c r="U438" s="77"/>
      <c r="V438" s="77"/>
      <c r="W438" s="77"/>
      <c r="X438" s="77"/>
      <c r="Y438" s="68" t="s">
        <v>329</v>
      </c>
      <c r="AA438" s="70" t="s">
        <v>747</v>
      </c>
      <c r="AB438" s="71"/>
    </row>
    <row r="439" spans="1:28" s="67" customFormat="1" x14ac:dyDescent="0.25">
      <c r="A439" s="69">
        <v>42986</v>
      </c>
      <c r="B439" s="74">
        <v>724</v>
      </c>
      <c r="D439" s="68"/>
      <c r="E439" s="68"/>
      <c r="F439" s="76" t="s">
        <v>343</v>
      </c>
      <c r="G439" s="71">
        <v>72.7</v>
      </c>
      <c r="H439" s="71">
        <f t="shared" ref="H439:H484" si="23">CONVERT(G439,"F","C")</f>
        <v>22.611111111111111</v>
      </c>
      <c r="I439" s="68"/>
      <c r="J439" s="68"/>
      <c r="K439" s="71">
        <v>72</v>
      </c>
      <c r="L439" s="71">
        <f t="shared" si="22"/>
        <v>22.222222222222221</v>
      </c>
      <c r="M439" s="68"/>
      <c r="N439" s="68"/>
      <c r="O439" s="68"/>
      <c r="P439" s="68"/>
      <c r="Q439" s="71">
        <v>6.9</v>
      </c>
      <c r="R439" s="72">
        <v>7.9</v>
      </c>
      <c r="S439" s="22">
        <v>360.1</v>
      </c>
      <c r="T439" s="68">
        <v>92.2</v>
      </c>
      <c r="U439" s="71"/>
      <c r="V439" s="71"/>
      <c r="W439" s="71"/>
      <c r="X439" s="71"/>
      <c r="Y439" s="68" t="s">
        <v>229</v>
      </c>
      <c r="AA439" s="70" t="s">
        <v>742</v>
      </c>
      <c r="AB439" s="71"/>
    </row>
    <row r="440" spans="1:28" s="67" customFormat="1" x14ac:dyDescent="0.25">
      <c r="A440" s="69">
        <v>42986</v>
      </c>
      <c r="B440" s="74">
        <v>1310</v>
      </c>
      <c r="D440" s="68"/>
      <c r="E440" s="68"/>
      <c r="F440" s="76" t="s">
        <v>343</v>
      </c>
      <c r="G440" s="71">
        <v>78.5</v>
      </c>
      <c r="H440" s="71">
        <f t="shared" si="23"/>
        <v>25.833333333333332</v>
      </c>
      <c r="I440" s="68"/>
      <c r="J440" s="68"/>
      <c r="K440" s="71">
        <v>88.7</v>
      </c>
      <c r="L440" s="71">
        <f t="shared" si="22"/>
        <v>31.5</v>
      </c>
      <c r="M440" s="68"/>
      <c r="N440" s="68"/>
      <c r="O440" s="68"/>
      <c r="P440" s="68"/>
      <c r="Q440" s="71">
        <v>9.3000000000000007</v>
      </c>
      <c r="R440" s="72">
        <v>7.62</v>
      </c>
      <c r="S440" s="22">
        <v>367.90000000000003</v>
      </c>
      <c r="T440" s="68">
        <v>75.8</v>
      </c>
      <c r="U440" s="71"/>
      <c r="V440" s="71"/>
      <c r="W440" s="71"/>
      <c r="X440" s="71"/>
      <c r="Y440" s="68" t="s">
        <v>739</v>
      </c>
      <c r="AA440" s="70" t="s">
        <v>726</v>
      </c>
      <c r="AB440" s="71"/>
    </row>
    <row r="441" spans="1:28" s="67" customFormat="1" x14ac:dyDescent="0.25">
      <c r="A441" s="69">
        <v>42987</v>
      </c>
      <c r="B441" s="74">
        <v>746</v>
      </c>
      <c r="C441" s="67" t="s">
        <v>822</v>
      </c>
      <c r="D441" s="68">
        <v>801</v>
      </c>
      <c r="E441" s="68"/>
      <c r="F441" s="76" t="s">
        <v>343</v>
      </c>
      <c r="G441" s="71">
        <v>68.8</v>
      </c>
      <c r="H441" s="71">
        <f t="shared" si="23"/>
        <v>20.444444444444443</v>
      </c>
      <c r="I441" s="68"/>
      <c r="J441" s="68"/>
      <c r="K441" s="71">
        <v>66</v>
      </c>
      <c r="L441" s="71">
        <f t="shared" si="22"/>
        <v>18.888888888888889</v>
      </c>
      <c r="M441" s="68"/>
      <c r="N441" s="68"/>
      <c r="O441" s="68"/>
      <c r="P441" s="68"/>
      <c r="Q441" s="71">
        <v>8.4</v>
      </c>
      <c r="R441" s="72">
        <v>7.58</v>
      </c>
      <c r="S441" s="22">
        <v>347.1</v>
      </c>
      <c r="T441" s="68">
        <v>86.9</v>
      </c>
      <c r="U441" s="71">
        <v>48.8</v>
      </c>
      <c r="V441" s="71"/>
      <c r="W441" s="71"/>
      <c r="X441" s="71"/>
      <c r="Y441" s="68" t="s">
        <v>45</v>
      </c>
      <c r="AA441" s="70" t="s">
        <v>823</v>
      </c>
      <c r="AB441" s="71"/>
    </row>
    <row r="442" spans="1:28" s="67" customFormat="1" x14ac:dyDescent="0.25">
      <c r="A442" s="69">
        <v>42988</v>
      </c>
      <c r="B442" s="74">
        <v>743</v>
      </c>
      <c r="D442" s="68"/>
      <c r="E442" s="68"/>
      <c r="F442" s="76" t="s">
        <v>343</v>
      </c>
      <c r="G442" s="71">
        <v>72.099999999999994</v>
      </c>
      <c r="H442" s="71">
        <f t="shared" si="23"/>
        <v>22.277777777777775</v>
      </c>
      <c r="I442" s="68"/>
      <c r="J442" s="68"/>
      <c r="K442" s="71">
        <v>69</v>
      </c>
      <c r="L442" s="71">
        <f t="shared" si="22"/>
        <v>20.555555555555554</v>
      </c>
      <c r="M442" s="68"/>
      <c r="N442" s="68"/>
      <c r="O442" s="68"/>
      <c r="P442" s="68"/>
      <c r="Q442" s="71">
        <v>9.3000000000000007</v>
      </c>
      <c r="R442" s="72">
        <v>7.47</v>
      </c>
      <c r="S442" s="22">
        <v>358.8</v>
      </c>
      <c r="T442" s="68">
        <v>72.7</v>
      </c>
      <c r="U442" s="71"/>
      <c r="V442" s="71"/>
      <c r="W442" s="71"/>
      <c r="X442" s="71"/>
      <c r="Y442" s="68" t="s">
        <v>115</v>
      </c>
      <c r="AA442" s="70" t="s">
        <v>701</v>
      </c>
      <c r="AB442" s="71"/>
    </row>
    <row r="443" spans="1:28" s="67" customFormat="1" x14ac:dyDescent="0.25">
      <c r="A443" s="69">
        <v>42988</v>
      </c>
      <c r="B443" s="74">
        <v>1242</v>
      </c>
      <c r="D443" s="68"/>
      <c r="E443" s="68"/>
      <c r="F443" s="76" t="s">
        <v>343</v>
      </c>
      <c r="G443" s="71">
        <v>78.8</v>
      </c>
      <c r="H443" s="71">
        <f t="shared" si="23"/>
        <v>25.999999999999996</v>
      </c>
      <c r="I443" s="68"/>
      <c r="J443" s="68"/>
      <c r="K443" s="71">
        <v>93.2</v>
      </c>
      <c r="L443" s="71">
        <f t="shared" si="22"/>
        <v>34</v>
      </c>
      <c r="M443" s="68"/>
      <c r="N443" s="68"/>
      <c r="O443" s="68"/>
      <c r="P443" s="68"/>
      <c r="Q443" s="71">
        <v>8.1999999999999993</v>
      </c>
      <c r="R443" s="72">
        <v>7.63</v>
      </c>
      <c r="S443" s="22">
        <v>366.6</v>
      </c>
      <c r="T443" s="68">
        <v>67.099999999999994</v>
      </c>
      <c r="U443" s="71"/>
      <c r="V443" s="71"/>
      <c r="W443" s="71"/>
      <c r="X443" s="71"/>
      <c r="Y443" s="68" t="s">
        <v>329</v>
      </c>
      <c r="AA443" s="70" t="s">
        <v>723</v>
      </c>
      <c r="AB443" s="71"/>
    </row>
    <row r="444" spans="1:28" s="67" customFormat="1" x14ac:dyDescent="0.25">
      <c r="A444" s="69">
        <v>42989</v>
      </c>
      <c r="B444" s="74">
        <v>719</v>
      </c>
      <c r="C444" s="67" t="s">
        <v>824</v>
      </c>
      <c r="D444" s="68">
        <v>732</v>
      </c>
      <c r="E444" s="68"/>
      <c r="F444" s="76" t="s">
        <v>343</v>
      </c>
      <c r="G444" s="71">
        <v>71.900000000000006</v>
      </c>
      <c r="H444" s="71">
        <f t="shared" si="23"/>
        <v>22.166666666666668</v>
      </c>
      <c r="I444" s="68"/>
      <c r="J444" s="68"/>
      <c r="K444" s="71">
        <v>68</v>
      </c>
      <c r="L444" s="71">
        <f t="shared" si="22"/>
        <v>20</v>
      </c>
      <c r="M444" s="68"/>
      <c r="N444" s="68"/>
      <c r="O444" s="68"/>
      <c r="P444" s="68"/>
      <c r="Q444" s="71">
        <v>7.5</v>
      </c>
      <c r="R444" s="72">
        <v>7.54</v>
      </c>
      <c r="S444" s="22">
        <v>358.8</v>
      </c>
      <c r="T444" s="68">
        <v>72.3</v>
      </c>
      <c r="U444" s="71">
        <v>49.5</v>
      </c>
      <c r="V444" s="71"/>
      <c r="W444" s="71"/>
      <c r="X444" s="71"/>
      <c r="Y444" s="68" t="s">
        <v>115</v>
      </c>
      <c r="AA444" s="70" t="s">
        <v>709</v>
      </c>
      <c r="AB444" s="71"/>
    </row>
    <row r="445" spans="1:28" s="67" customFormat="1" x14ac:dyDescent="0.25">
      <c r="A445" s="69">
        <v>42989</v>
      </c>
      <c r="B445" s="74">
        <v>1349</v>
      </c>
      <c r="D445" s="68"/>
      <c r="E445" s="68"/>
      <c r="F445" s="76" t="s">
        <v>343</v>
      </c>
      <c r="G445" s="71">
        <v>80.900000000000006</v>
      </c>
      <c r="H445" s="71">
        <f t="shared" si="23"/>
        <v>27.166666666666668</v>
      </c>
      <c r="I445" s="68"/>
      <c r="J445" s="68"/>
      <c r="K445" s="71">
        <v>98.7</v>
      </c>
      <c r="L445" s="71">
        <f t="shared" si="22"/>
        <v>37.055555555555557</v>
      </c>
      <c r="M445" s="68"/>
      <c r="N445" s="68"/>
      <c r="O445" s="68"/>
      <c r="P445" s="68"/>
      <c r="Q445" s="71">
        <v>11</v>
      </c>
      <c r="R445" s="72">
        <v>7.6</v>
      </c>
      <c r="S445" s="22">
        <v>369.2</v>
      </c>
      <c r="T445" s="68">
        <v>66.5</v>
      </c>
      <c r="U445" s="71"/>
      <c r="V445" s="71"/>
      <c r="W445" s="71"/>
      <c r="X445" s="71"/>
      <c r="Y445" s="68" t="s">
        <v>155</v>
      </c>
      <c r="AA445" s="70" t="s">
        <v>723</v>
      </c>
      <c r="AB445" s="71"/>
    </row>
    <row r="446" spans="1:28" s="67" customFormat="1" x14ac:dyDescent="0.25">
      <c r="A446" s="69">
        <v>42990</v>
      </c>
      <c r="B446" s="74">
        <v>707</v>
      </c>
      <c r="D446" s="68"/>
      <c r="E446" s="68"/>
      <c r="F446" s="76" t="s">
        <v>343</v>
      </c>
      <c r="G446" s="71">
        <v>72</v>
      </c>
      <c r="H446" s="71">
        <f t="shared" si="23"/>
        <v>22.222222222222221</v>
      </c>
      <c r="I446" s="68"/>
      <c r="J446" s="68"/>
      <c r="K446" s="71">
        <v>70.5</v>
      </c>
      <c r="L446" s="71">
        <f t="shared" si="22"/>
        <v>21.388888888888889</v>
      </c>
      <c r="M446" s="68"/>
      <c r="N446" s="68"/>
      <c r="O446" s="68"/>
      <c r="P446" s="68"/>
      <c r="Q446" s="71">
        <v>7.7</v>
      </c>
      <c r="R446" s="72">
        <v>7.73</v>
      </c>
      <c r="S446" s="22">
        <v>348.40000000000003</v>
      </c>
      <c r="T446" s="68">
        <v>73.599999999999994</v>
      </c>
      <c r="U446" s="71"/>
      <c r="V446" s="71"/>
      <c r="W446" s="71"/>
      <c r="X446" s="71"/>
      <c r="Y446" s="68" t="s">
        <v>401</v>
      </c>
      <c r="AA446" s="70" t="s">
        <v>747</v>
      </c>
      <c r="AB446" s="71"/>
    </row>
    <row r="447" spans="1:28" s="67" customFormat="1" x14ac:dyDescent="0.25">
      <c r="A447" s="69">
        <v>42990</v>
      </c>
      <c r="B447" s="74">
        <v>1403</v>
      </c>
      <c r="D447" s="68"/>
      <c r="E447" s="68"/>
      <c r="F447" s="76" t="s">
        <v>343</v>
      </c>
      <c r="G447" s="71">
        <v>82.2</v>
      </c>
      <c r="H447" s="71">
        <f t="shared" si="23"/>
        <v>27.888888888888889</v>
      </c>
      <c r="I447" s="68"/>
      <c r="J447" s="68"/>
      <c r="K447" s="71">
        <v>100.9</v>
      </c>
      <c r="L447" s="71">
        <f t="shared" si="22"/>
        <v>38.277777777777779</v>
      </c>
      <c r="M447" s="68"/>
      <c r="N447" s="68"/>
      <c r="O447" s="68"/>
      <c r="P447" s="68"/>
      <c r="Q447" s="71">
        <v>7.9</v>
      </c>
      <c r="R447" s="72">
        <v>7.54</v>
      </c>
      <c r="S447" s="22">
        <v>365.3</v>
      </c>
      <c r="T447" s="68">
        <v>61.7</v>
      </c>
      <c r="U447" s="71"/>
      <c r="V447" s="71"/>
      <c r="W447" s="71"/>
      <c r="X447" s="71"/>
      <c r="Y447" s="68" t="s">
        <v>329</v>
      </c>
      <c r="AA447" s="70" t="s">
        <v>726</v>
      </c>
      <c r="AB447" s="71"/>
    </row>
    <row r="448" spans="1:28" s="67" customFormat="1" x14ac:dyDescent="0.25">
      <c r="A448" s="69">
        <v>42991</v>
      </c>
      <c r="B448" s="74">
        <v>719</v>
      </c>
      <c r="C448" s="67" t="s">
        <v>825</v>
      </c>
      <c r="D448" s="68">
        <v>740</v>
      </c>
      <c r="E448" s="68"/>
      <c r="F448" s="76" t="s">
        <v>343</v>
      </c>
      <c r="G448" s="71">
        <v>71.5</v>
      </c>
      <c r="H448" s="71">
        <f t="shared" si="23"/>
        <v>21.944444444444443</v>
      </c>
      <c r="I448" s="68"/>
      <c r="J448" s="68"/>
      <c r="K448" s="71">
        <v>69.3</v>
      </c>
      <c r="L448" s="71">
        <f t="shared" si="22"/>
        <v>20.722222222222221</v>
      </c>
      <c r="M448" s="68"/>
      <c r="N448" s="68"/>
      <c r="O448" s="68"/>
      <c r="P448" s="68"/>
      <c r="Q448" s="71">
        <v>8.4</v>
      </c>
      <c r="R448" s="72">
        <v>7.54</v>
      </c>
      <c r="S448" s="22">
        <v>349.7</v>
      </c>
      <c r="T448" s="68">
        <v>71.8</v>
      </c>
      <c r="U448" s="71">
        <v>29.8</v>
      </c>
      <c r="V448" s="71"/>
      <c r="W448" s="71"/>
      <c r="X448" s="71"/>
      <c r="Y448" s="68" t="s">
        <v>401</v>
      </c>
      <c r="AA448" s="70" t="s">
        <v>709</v>
      </c>
      <c r="AB448" s="71"/>
    </row>
    <row r="449" spans="1:28" s="67" customFormat="1" x14ac:dyDescent="0.25">
      <c r="A449" s="69">
        <v>42992</v>
      </c>
      <c r="B449" s="74">
        <v>807</v>
      </c>
      <c r="C449" s="67" t="s">
        <v>826</v>
      </c>
      <c r="D449" s="68">
        <v>820</v>
      </c>
      <c r="E449" s="68"/>
      <c r="F449" s="76" t="s">
        <v>343</v>
      </c>
      <c r="G449" s="71">
        <v>72</v>
      </c>
      <c r="H449" s="71">
        <f t="shared" si="23"/>
        <v>22.222222222222221</v>
      </c>
      <c r="I449" s="68"/>
      <c r="J449" s="68"/>
      <c r="K449" s="71">
        <v>70.5</v>
      </c>
      <c r="L449" s="71">
        <f t="shared" si="22"/>
        <v>21.388888888888889</v>
      </c>
      <c r="M449" s="68"/>
      <c r="N449" s="68"/>
      <c r="O449" s="68"/>
      <c r="P449" s="68"/>
      <c r="Q449" s="71">
        <v>9.1</v>
      </c>
      <c r="R449" s="72">
        <v>7.45</v>
      </c>
      <c r="S449" s="22">
        <v>366.6</v>
      </c>
      <c r="T449" s="71">
        <v>66</v>
      </c>
      <c r="U449" s="71">
        <v>41.4</v>
      </c>
      <c r="V449" s="71"/>
      <c r="W449" s="71"/>
      <c r="X449" s="71"/>
      <c r="Y449" s="68" t="s">
        <v>495</v>
      </c>
      <c r="AA449" s="70" t="s">
        <v>702</v>
      </c>
      <c r="AB449" s="71"/>
    </row>
    <row r="450" spans="1:28" s="67" customFormat="1" x14ac:dyDescent="0.25">
      <c r="A450" s="69">
        <v>42992</v>
      </c>
      <c r="B450" s="74">
        <v>1315</v>
      </c>
      <c r="D450" s="68"/>
      <c r="E450" s="68"/>
      <c r="F450" s="76" t="s">
        <v>343</v>
      </c>
      <c r="G450" s="71">
        <v>75.400000000000006</v>
      </c>
      <c r="H450" s="71">
        <f t="shared" si="23"/>
        <v>24.111111111111114</v>
      </c>
      <c r="I450" s="68"/>
      <c r="J450" s="68"/>
      <c r="K450" s="71">
        <v>86.5</v>
      </c>
      <c r="L450" s="71">
        <f t="shared" ref="L450:L455" si="24">CONVERT(K450,"F","C")</f>
        <v>30.277777777777779</v>
      </c>
      <c r="M450" s="68"/>
      <c r="N450" s="68"/>
      <c r="O450" s="68"/>
      <c r="P450" s="68"/>
      <c r="Q450" s="71">
        <v>7.8</v>
      </c>
      <c r="R450" s="72">
        <v>7.49</v>
      </c>
      <c r="S450" s="22">
        <v>367.90000000000003</v>
      </c>
      <c r="T450" s="71">
        <v>62.6</v>
      </c>
      <c r="U450" s="71"/>
      <c r="V450" s="71"/>
      <c r="W450" s="71"/>
      <c r="X450" s="71"/>
      <c r="Y450" s="68" t="s">
        <v>828</v>
      </c>
      <c r="AA450" s="70" t="s">
        <v>829</v>
      </c>
      <c r="AB450" s="71"/>
    </row>
    <row r="451" spans="1:28" s="67" customFormat="1" x14ac:dyDescent="0.25">
      <c r="A451" s="69">
        <v>42993</v>
      </c>
      <c r="B451" s="74">
        <v>722</v>
      </c>
      <c r="D451" s="68"/>
      <c r="E451" s="68"/>
      <c r="F451" s="76" t="s">
        <v>343</v>
      </c>
      <c r="G451" s="71">
        <v>65</v>
      </c>
      <c r="H451" s="71">
        <f t="shared" si="23"/>
        <v>18.333333333333332</v>
      </c>
      <c r="I451" s="68"/>
      <c r="J451" s="68"/>
      <c r="K451" s="71">
        <v>56.6</v>
      </c>
      <c r="L451" s="71">
        <f t="shared" si="24"/>
        <v>13.666666666666668</v>
      </c>
      <c r="M451" s="68"/>
      <c r="N451" s="68"/>
      <c r="O451" s="68"/>
      <c r="P451" s="68"/>
      <c r="Q451" s="71">
        <v>8</v>
      </c>
      <c r="R451" s="72">
        <v>7.46</v>
      </c>
      <c r="S451" s="22">
        <v>353.6</v>
      </c>
      <c r="T451" s="71">
        <v>57.6</v>
      </c>
      <c r="U451" s="71"/>
      <c r="V451" s="71"/>
      <c r="W451" s="71"/>
      <c r="X451" s="71"/>
      <c r="Y451" s="68" t="s">
        <v>831</v>
      </c>
      <c r="AA451" s="70" t="s">
        <v>755</v>
      </c>
      <c r="AB451" s="71"/>
    </row>
    <row r="452" spans="1:28" s="67" customFormat="1" x14ac:dyDescent="0.25">
      <c r="A452" s="69">
        <v>42993</v>
      </c>
      <c r="B452" s="74">
        <v>1248</v>
      </c>
      <c r="D452" s="68"/>
      <c r="E452" s="68"/>
      <c r="F452" s="76" t="s">
        <v>343</v>
      </c>
      <c r="G452" s="71">
        <v>74.599999999999994</v>
      </c>
      <c r="H452" s="71">
        <f t="shared" si="23"/>
        <v>23.666666666666664</v>
      </c>
      <c r="I452" s="68"/>
      <c r="J452" s="68"/>
      <c r="K452" s="71">
        <v>83.9</v>
      </c>
      <c r="L452" s="71">
        <f t="shared" si="24"/>
        <v>28.833333333333336</v>
      </c>
      <c r="M452" s="68"/>
      <c r="N452" s="68"/>
      <c r="O452" s="68"/>
      <c r="P452" s="68"/>
      <c r="Q452" s="71">
        <v>8.1999999999999993</v>
      </c>
      <c r="R452" s="72">
        <v>7.53</v>
      </c>
      <c r="S452" s="22">
        <v>366.6</v>
      </c>
      <c r="T452" s="71">
        <v>47.4</v>
      </c>
      <c r="U452" s="71"/>
      <c r="V452" s="71"/>
      <c r="W452" s="71"/>
      <c r="X452" s="71"/>
      <c r="Y452" s="68" t="s">
        <v>145</v>
      </c>
      <c r="AA452" s="70" t="s">
        <v>838</v>
      </c>
      <c r="AB452" s="71"/>
    </row>
    <row r="453" spans="1:28" s="67" customFormat="1" x14ac:dyDescent="0.25">
      <c r="A453" s="69">
        <v>42994</v>
      </c>
      <c r="B453" s="74">
        <v>754</v>
      </c>
      <c r="D453" s="68"/>
      <c r="E453" s="68"/>
      <c r="F453" s="76" t="s">
        <v>343</v>
      </c>
      <c r="G453" s="71">
        <v>67.3</v>
      </c>
      <c r="H453" s="71">
        <f t="shared" si="23"/>
        <v>19.611111111111111</v>
      </c>
      <c r="I453" s="68"/>
      <c r="J453" s="68"/>
      <c r="K453" s="71">
        <v>62</v>
      </c>
      <c r="L453" s="71">
        <f t="shared" si="24"/>
        <v>16.666666666666668</v>
      </c>
      <c r="M453" s="68"/>
      <c r="N453" s="68"/>
      <c r="O453" s="68"/>
      <c r="P453" s="68"/>
      <c r="Q453" s="71">
        <v>9.4</v>
      </c>
      <c r="R453" s="72">
        <v>7.39</v>
      </c>
      <c r="S453" s="22">
        <v>358.8</v>
      </c>
      <c r="T453" s="71">
        <v>54.1</v>
      </c>
      <c r="U453" s="71"/>
      <c r="V453" s="71"/>
      <c r="W453" s="71"/>
      <c r="X453" s="71"/>
      <c r="Y453" s="68" t="s">
        <v>115</v>
      </c>
      <c r="AA453" s="70" t="s">
        <v>747</v>
      </c>
      <c r="AB453" s="71"/>
    </row>
    <row r="454" spans="1:28" s="67" customFormat="1" x14ac:dyDescent="0.25">
      <c r="A454" s="69">
        <v>42994</v>
      </c>
      <c r="B454" s="74">
        <v>1231</v>
      </c>
      <c r="C454" s="67" t="s">
        <v>844</v>
      </c>
      <c r="D454" s="68">
        <v>1310</v>
      </c>
      <c r="E454" s="68">
        <v>1500</v>
      </c>
      <c r="F454" s="76" t="s">
        <v>343</v>
      </c>
      <c r="G454" s="71">
        <v>73.599999999999994</v>
      </c>
      <c r="H454" s="71">
        <f t="shared" si="23"/>
        <v>23.111111111111107</v>
      </c>
      <c r="I454" s="68"/>
      <c r="J454" s="68"/>
      <c r="K454" s="71">
        <v>85.3</v>
      </c>
      <c r="L454" s="71">
        <f t="shared" si="24"/>
        <v>29.611111111111107</v>
      </c>
      <c r="M454" s="68"/>
      <c r="N454" s="68"/>
      <c r="O454" s="68"/>
      <c r="P454" s="68"/>
      <c r="Q454" s="71">
        <v>8.4</v>
      </c>
      <c r="R454" s="72">
        <v>7.67</v>
      </c>
      <c r="S454" s="22">
        <v>351</v>
      </c>
      <c r="T454" s="71">
        <v>49.9</v>
      </c>
      <c r="U454" s="71">
        <v>6.3</v>
      </c>
      <c r="V454" s="71"/>
      <c r="W454" s="71"/>
      <c r="X454" s="71"/>
      <c r="Y454" s="68" t="s">
        <v>445</v>
      </c>
      <c r="AA454" s="70" t="s">
        <v>845</v>
      </c>
      <c r="AB454" s="71"/>
    </row>
    <row r="455" spans="1:28" s="67" customFormat="1" x14ac:dyDescent="0.25">
      <c r="A455" s="69">
        <v>42995</v>
      </c>
      <c r="B455" s="74">
        <v>752</v>
      </c>
      <c r="D455" s="68"/>
      <c r="E455" s="68"/>
      <c r="F455" s="76" t="s">
        <v>343</v>
      </c>
      <c r="G455" s="71">
        <v>67.5</v>
      </c>
      <c r="H455" s="71">
        <f t="shared" si="23"/>
        <v>19.722222222222221</v>
      </c>
      <c r="I455" s="68"/>
      <c r="J455" s="68"/>
      <c r="K455" s="71">
        <v>62.1</v>
      </c>
      <c r="L455" s="71">
        <f t="shared" si="24"/>
        <v>16.722222222222221</v>
      </c>
      <c r="M455" s="68"/>
      <c r="N455" s="68"/>
      <c r="O455" s="68"/>
      <c r="P455" s="68"/>
      <c r="Q455" s="71">
        <v>8.9</v>
      </c>
      <c r="R455" s="72">
        <v>7.46</v>
      </c>
      <c r="S455" s="22">
        <v>347.1</v>
      </c>
      <c r="T455" s="71">
        <v>46.6</v>
      </c>
      <c r="U455" s="71"/>
      <c r="V455" s="71"/>
      <c r="W455" s="71"/>
      <c r="X455" s="71"/>
      <c r="Y455" s="68" t="s">
        <v>69</v>
      </c>
      <c r="AA455" s="70" t="s">
        <v>846</v>
      </c>
      <c r="AB455" s="71"/>
    </row>
    <row r="456" spans="1:28" s="67" customFormat="1" x14ac:dyDescent="0.25">
      <c r="A456" s="69">
        <v>42995</v>
      </c>
      <c r="B456" s="74">
        <v>1556</v>
      </c>
      <c r="D456" s="68"/>
      <c r="E456" s="68"/>
      <c r="F456" s="76" t="s">
        <v>343</v>
      </c>
      <c r="G456" s="71">
        <v>74.5</v>
      </c>
      <c r="H456" s="71">
        <f t="shared" si="23"/>
        <v>23.611111111111111</v>
      </c>
      <c r="I456" s="68"/>
      <c r="J456" s="68"/>
      <c r="K456" s="71">
        <v>84.7</v>
      </c>
      <c r="L456" s="71">
        <f t="shared" ref="L456:L484" si="25">CONVERT(K456,"F","C")</f>
        <v>29.277777777777779</v>
      </c>
      <c r="M456" s="68"/>
      <c r="N456" s="68"/>
      <c r="O456" s="68"/>
      <c r="P456" s="68"/>
      <c r="Q456" s="71">
        <v>9.5</v>
      </c>
      <c r="R456" s="72">
        <v>7.81</v>
      </c>
      <c r="S456" s="22">
        <v>347.1</v>
      </c>
      <c r="T456" s="71">
        <v>34.700000000000003</v>
      </c>
      <c r="U456" s="71"/>
      <c r="V456" s="71"/>
      <c r="W456" s="71"/>
      <c r="X456" s="71"/>
      <c r="Y456" s="68" t="s">
        <v>854</v>
      </c>
      <c r="AA456" s="70" t="s">
        <v>744</v>
      </c>
      <c r="AB456" s="71"/>
    </row>
    <row r="457" spans="1:28" s="67" customFormat="1" x14ac:dyDescent="0.25">
      <c r="A457" s="69">
        <v>42996</v>
      </c>
      <c r="B457" s="74">
        <v>738</v>
      </c>
      <c r="D457" s="68"/>
      <c r="E457" s="68"/>
      <c r="F457" s="76" t="s">
        <v>343</v>
      </c>
      <c r="G457" s="71">
        <v>64.599999999999994</v>
      </c>
      <c r="H457" s="71">
        <f t="shared" si="23"/>
        <v>18.111111111111107</v>
      </c>
      <c r="I457" s="68"/>
      <c r="J457" s="68"/>
      <c r="K457" s="71">
        <v>58</v>
      </c>
      <c r="L457" s="71">
        <f t="shared" si="25"/>
        <v>14.444444444444445</v>
      </c>
      <c r="M457" s="68"/>
      <c r="N457" s="68"/>
      <c r="O457" s="68"/>
      <c r="P457" s="68"/>
      <c r="Q457" s="71">
        <v>8</v>
      </c>
      <c r="R457" s="72">
        <v>7.42</v>
      </c>
      <c r="S457" s="22">
        <v>332.8</v>
      </c>
      <c r="T457" s="71">
        <v>49.9</v>
      </c>
      <c r="U457" s="71"/>
      <c r="V457" s="71"/>
      <c r="W457" s="71"/>
      <c r="X457" s="71"/>
      <c r="Y457" s="68" t="s">
        <v>115</v>
      </c>
      <c r="AA457" s="70" t="s">
        <v>837</v>
      </c>
      <c r="AB457" s="71"/>
    </row>
    <row r="458" spans="1:28" s="67" customFormat="1" x14ac:dyDescent="0.25">
      <c r="A458" s="69">
        <v>42996</v>
      </c>
      <c r="B458" s="74">
        <v>1300</v>
      </c>
      <c r="D458" s="68"/>
      <c r="E458" s="68"/>
      <c r="F458" s="76" t="s">
        <v>343</v>
      </c>
      <c r="G458" s="71">
        <v>73.2</v>
      </c>
      <c r="H458" s="71">
        <f t="shared" si="23"/>
        <v>22.888888888888889</v>
      </c>
      <c r="I458" s="68"/>
      <c r="J458" s="68"/>
      <c r="K458" s="71">
        <v>88.1</v>
      </c>
      <c r="L458" s="71">
        <f t="shared" si="25"/>
        <v>31.166666666666664</v>
      </c>
      <c r="M458" s="68"/>
      <c r="N458" s="68"/>
      <c r="O458" s="68"/>
      <c r="P458" s="68"/>
      <c r="Q458" s="71">
        <v>9.4</v>
      </c>
      <c r="R458" s="72">
        <v>7.58</v>
      </c>
      <c r="S458" s="22">
        <v>349.7</v>
      </c>
      <c r="T458" s="71">
        <v>37.799999999999997</v>
      </c>
      <c r="U458" s="71"/>
      <c r="V458" s="71"/>
      <c r="W458" s="71"/>
      <c r="X458" s="71"/>
      <c r="Y458" s="68" t="s">
        <v>89</v>
      </c>
      <c r="AA458" s="70" t="s">
        <v>858</v>
      </c>
      <c r="AB458" s="71"/>
    </row>
    <row r="459" spans="1:28" s="67" customFormat="1" x14ac:dyDescent="0.25">
      <c r="A459" s="69">
        <v>42997</v>
      </c>
      <c r="B459" s="74">
        <v>800</v>
      </c>
      <c r="D459" s="68"/>
      <c r="E459" s="68"/>
      <c r="F459" s="76" t="s">
        <v>343</v>
      </c>
      <c r="G459" s="71">
        <v>64.400000000000006</v>
      </c>
      <c r="H459" s="71">
        <f t="shared" si="23"/>
        <v>18.000000000000004</v>
      </c>
      <c r="I459" s="68"/>
      <c r="J459" s="68"/>
      <c r="K459" s="71">
        <v>55.9</v>
      </c>
      <c r="L459" s="71">
        <f t="shared" si="25"/>
        <v>13.277777777777777</v>
      </c>
      <c r="M459" s="68"/>
      <c r="N459" s="68"/>
      <c r="O459" s="68"/>
      <c r="P459" s="68"/>
      <c r="Q459" s="71">
        <v>8.1999999999999993</v>
      </c>
      <c r="R459" s="72">
        <v>7.64</v>
      </c>
      <c r="S459" s="22">
        <v>344.5</v>
      </c>
      <c r="T459" s="71">
        <v>42.8</v>
      </c>
      <c r="U459" s="71"/>
      <c r="V459" s="71"/>
      <c r="W459" s="71"/>
      <c r="X459" s="71"/>
      <c r="Y459" s="68" t="s">
        <v>115</v>
      </c>
      <c r="AA459" s="70" t="s">
        <v>855</v>
      </c>
      <c r="AB459" s="71"/>
    </row>
    <row r="460" spans="1:28" s="67" customFormat="1" x14ac:dyDescent="0.25">
      <c r="A460" s="69">
        <v>42997</v>
      </c>
      <c r="B460" s="74">
        <v>1323</v>
      </c>
      <c r="D460" s="68"/>
      <c r="E460" s="68"/>
      <c r="F460" s="76" t="s">
        <v>343</v>
      </c>
      <c r="G460" s="71">
        <v>72.7</v>
      </c>
      <c r="H460" s="71">
        <f t="shared" si="23"/>
        <v>22.611111111111111</v>
      </c>
      <c r="I460" s="68"/>
      <c r="J460" s="68"/>
      <c r="K460" s="71">
        <v>86.3</v>
      </c>
      <c r="L460" s="71">
        <f t="shared" si="25"/>
        <v>30.166666666666664</v>
      </c>
      <c r="M460" s="68"/>
      <c r="N460" s="68"/>
      <c r="O460" s="68"/>
      <c r="P460" s="68"/>
      <c r="Q460" s="71">
        <v>8.1999999999999993</v>
      </c>
      <c r="R460" s="72">
        <v>7.57</v>
      </c>
      <c r="S460" s="22">
        <v>351</v>
      </c>
      <c r="T460" s="71">
        <v>34.4</v>
      </c>
      <c r="U460" s="71"/>
      <c r="V460" s="71"/>
      <c r="W460" s="71"/>
      <c r="X460" s="71"/>
      <c r="Y460" s="68" t="s">
        <v>854</v>
      </c>
      <c r="AA460" s="70" t="s">
        <v>745</v>
      </c>
      <c r="AB460" s="71"/>
    </row>
    <row r="461" spans="1:28" s="67" customFormat="1" x14ac:dyDescent="0.25">
      <c r="A461" s="69">
        <v>42998</v>
      </c>
      <c r="B461" s="74">
        <v>806</v>
      </c>
      <c r="C461" s="67" t="s">
        <v>861</v>
      </c>
      <c r="D461" s="68">
        <v>900</v>
      </c>
      <c r="E461" s="68"/>
      <c r="F461" s="76" t="s">
        <v>343</v>
      </c>
      <c r="G461" s="71">
        <v>67</v>
      </c>
      <c r="H461" s="71">
        <f t="shared" si="23"/>
        <v>19.444444444444443</v>
      </c>
      <c r="I461" s="68"/>
      <c r="J461" s="68"/>
      <c r="K461" s="71">
        <v>64</v>
      </c>
      <c r="L461" s="71">
        <f t="shared" si="25"/>
        <v>17.777777777777779</v>
      </c>
      <c r="M461" s="68"/>
      <c r="N461" s="68"/>
      <c r="O461" s="68"/>
      <c r="P461" s="68"/>
      <c r="Q461" s="71">
        <v>9</v>
      </c>
      <c r="R461" s="72">
        <v>7.37</v>
      </c>
      <c r="S461" s="22">
        <v>347.1</v>
      </c>
      <c r="T461" s="71">
        <v>45.1</v>
      </c>
      <c r="U461" s="71">
        <v>23.8</v>
      </c>
      <c r="V461" s="71"/>
      <c r="W461" s="71"/>
      <c r="X461" s="71"/>
      <c r="Y461" s="68" t="s">
        <v>862</v>
      </c>
      <c r="AA461" s="70" t="s">
        <v>723</v>
      </c>
      <c r="AB461" s="71"/>
    </row>
    <row r="462" spans="1:28" s="67" customFormat="1" x14ac:dyDescent="0.25">
      <c r="A462" s="69">
        <v>42998</v>
      </c>
      <c r="B462" s="74">
        <v>1303</v>
      </c>
      <c r="D462" s="68"/>
      <c r="E462" s="68"/>
      <c r="F462" s="76" t="s">
        <v>343</v>
      </c>
      <c r="G462" s="71">
        <v>73.099999999999994</v>
      </c>
      <c r="H462" s="71">
        <f t="shared" si="23"/>
        <v>22.833333333333329</v>
      </c>
      <c r="I462" s="68"/>
      <c r="J462" s="68"/>
      <c r="K462" s="71">
        <v>87.2</v>
      </c>
      <c r="L462" s="71">
        <f t="shared" si="25"/>
        <v>30.666666666666668</v>
      </c>
      <c r="M462" s="68"/>
      <c r="N462" s="68"/>
      <c r="O462" s="68"/>
      <c r="P462" s="68"/>
      <c r="Q462" s="71">
        <v>8.9</v>
      </c>
      <c r="R462" s="72">
        <v>7.5</v>
      </c>
      <c r="S462" s="22">
        <v>349.7</v>
      </c>
      <c r="T462" s="71">
        <v>35.799999999999997</v>
      </c>
      <c r="U462" s="71"/>
      <c r="V462" s="71"/>
      <c r="W462" s="71"/>
      <c r="X462" s="71"/>
      <c r="Y462" s="68" t="s">
        <v>145</v>
      </c>
      <c r="AA462" s="70" t="s">
        <v>845</v>
      </c>
      <c r="AB462" s="71"/>
    </row>
    <row r="463" spans="1:28" s="67" customFormat="1" x14ac:dyDescent="0.25">
      <c r="A463" s="69">
        <v>42999</v>
      </c>
      <c r="B463" s="74">
        <v>757</v>
      </c>
      <c r="D463" s="68"/>
      <c r="E463" s="68"/>
      <c r="F463" s="76" t="s">
        <v>343</v>
      </c>
      <c r="G463" s="71">
        <v>68.2</v>
      </c>
      <c r="H463" s="71">
        <f t="shared" si="23"/>
        <v>20.111111111111111</v>
      </c>
      <c r="I463" s="68"/>
      <c r="J463" s="68"/>
      <c r="K463" s="71">
        <v>65.400000000000006</v>
      </c>
      <c r="L463" s="71">
        <f t="shared" si="25"/>
        <v>18.555555555555557</v>
      </c>
      <c r="M463" s="68"/>
      <c r="N463" s="68"/>
      <c r="O463" s="68"/>
      <c r="P463" s="68"/>
      <c r="Q463" s="71">
        <v>7.8</v>
      </c>
      <c r="R463" s="72">
        <v>7.48</v>
      </c>
      <c r="S463" s="22">
        <v>344.5</v>
      </c>
      <c r="T463" s="71">
        <v>40.200000000000003</v>
      </c>
      <c r="U463" s="71"/>
      <c r="V463" s="71"/>
      <c r="W463" s="71"/>
      <c r="X463" s="71"/>
      <c r="Y463" s="68" t="s">
        <v>115</v>
      </c>
      <c r="AA463" s="70" t="s">
        <v>743</v>
      </c>
      <c r="AB463" s="71"/>
    </row>
    <row r="464" spans="1:28" s="67" customFormat="1" x14ac:dyDescent="0.25">
      <c r="A464" s="69">
        <v>42999</v>
      </c>
      <c r="B464" s="74">
        <v>1142</v>
      </c>
      <c r="D464" s="68"/>
      <c r="E464" s="68"/>
      <c r="F464" s="76" t="s">
        <v>343</v>
      </c>
      <c r="G464" s="71">
        <v>72.3</v>
      </c>
      <c r="H464" s="71">
        <f t="shared" si="23"/>
        <v>22.388888888888886</v>
      </c>
      <c r="I464" s="68"/>
      <c r="J464" s="68"/>
      <c r="K464" s="71">
        <v>82.9</v>
      </c>
      <c r="L464" s="71">
        <f t="shared" si="25"/>
        <v>28.277777777777779</v>
      </c>
      <c r="M464" s="68"/>
      <c r="N464" s="68"/>
      <c r="O464" s="68"/>
      <c r="P464" s="68"/>
      <c r="Q464" s="71">
        <v>9.1</v>
      </c>
      <c r="R464" s="72">
        <v>7.76</v>
      </c>
      <c r="S464" s="22">
        <v>351</v>
      </c>
      <c r="T464" s="71">
        <v>36.6</v>
      </c>
      <c r="U464" s="71"/>
      <c r="V464" s="71"/>
      <c r="W464" s="71"/>
      <c r="X464" s="71"/>
      <c r="Y464" s="68" t="s">
        <v>256</v>
      </c>
      <c r="AA464" s="70" t="s">
        <v>864</v>
      </c>
      <c r="AB464" s="71"/>
    </row>
    <row r="465" spans="1:28" s="67" customFormat="1" x14ac:dyDescent="0.25">
      <c r="A465" s="69">
        <v>43000</v>
      </c>
      <c r="B465" s="74">
        <v>800</v>
      </c>
      <c r="D465" s="68"/>
      <c r="E465" s="68"/>
      <c r="F465" s="76" t="s">
        <v>343</v>
      </c>
      <c r="G465" s="71">
        <v>64.7</v>
      </c>
      <c r="H465" s="71">
        <f t="shared" si="23"/>
        <v>18.166666666666668</v>
      </c>
      <c r="I465" s="68"/>
      <c r="J465" s="68"/>
      <c r="K465" s="71">
        <v>64.7</v>
      </c>
      <c r="L465" s="71">
        <f t="shared" si="25"/>
        <v>18.166666666666668</v>
      </c>
      <c r="M465" s="68"/>
      <c r="N465" s="68"/>
      <c r="O465" s="68"/>
      <c r="P465" s="68"/>
      <c r="Q465" s="71">
        <v>7.6</v>
      </c>
      <c r="R465" s="72">
        <v>7.33</v>
      </c>
      <c r="S465" s="22">
        <v>325</v>
      </c>
      <c r="T465" s="71">
        <v>41.1</v>
      </c>
      <c r="U465" s="71"/>
      <c r="V465" s="71"/>
      <c r="W465" s="71"/>
      <c r="X465" s="71"/>
      <c r="Y465" s="68" t="s">
        <v>46</v>
      </c>
      <c r="AA465" s="70" t="s">
        <v>706</v>
      </c>
      <c r="AB465" s="71"/>
    </row>
    <row r="466" spans="1:28" s="67" customFormat="1" x14ac:dyDescent="0.25">
      <c r="A466" s="69">
        <v>43000</v>
      </c>
      <c r="B466" s="74">
        <v>1400</v>
      </c>
      <c r="D466" s="68"/>
      <c r="E466" s="68"/>
      <c r="F466" s="76" t="s">
        <v>343</v>
      </c>
      <c r="G466" s="71">
        <v>71</v>
      </c>
      <c r="H466" s="71">
        <f t="shared" si="23"/>
        <v>21.666666666666668</v>
      </c>
      <c r="I466" s="68"/>
      <c r="J466" s="68"/>
      <c r="K466" s="71">
        <v>78.2</v>
      </c>
      <c r="L466" s="71">
        <f t="shared" si="25"/>
        <v>25.666666666666668</v>
      </c>
      <c r="M466" s="68"/>
      <c r="N466" s="68"/>
      <c r="O466" s="68"/>
      <c r="P466" s="68"/>
      <c r="Q466" s="71">
        <v>9.1</v>
      </c>
      <c r="R466" s="72">
        <v>7.42</v>
      </c>
      <c r="S466" s="22">
        <v>331.5</v>
      </c>
      <c r="T466" s="71">
        <v>31.6</v>
      </c>
      <c r="U466" s="71"/>
      <c r="V466" s="71"/>
      <c r="W466" s="71"/>
      <c r="X466" s="71"/>
      <c r="Y466" s="68" t="s">
        <v>865</v>
      </c>
      <c r="AA466" s="70" t="s">
        <v>755</v>
      </c>
      <c r="AB466" s="71"/>
    </row>
    <row r="467" spans="1:28" s="67" customFormat="1" x14ac:dyDescent="0.25">
      <c r="A467" s="69">
        <v>43001</v>
      </c>
      <c r="B467" s="74">
        <v>738</v>
      </c>
      <c r="D467" s="68"/>
      <c r="E467" s="68"/>
      <c r="F467" s="76" t="s">
        <v>343</v>
      </c>
      <c r="G467" s="71">
        <v>60.8</v>
      </c>
      <c r="H467" s="71">
        <f t="shared" si="23"/>
        <v>15.999999999999998</v>
      </c>
      <c r="I467" s="68"/>
      <c r="J467" s="68"/>
      <c r="K467" s="71">
        <v>52.5</v>
      </c>
      <c r="L467" s="71">
        <f t="shared" si="25"/>
        <v>11.388888888888889</v>
      </c>
      <c r="M467" s="68"/>
      <c r="N467" s="68"/>
      <c r="O467" s="68"/>
      <c r="P467" s="68"/>
      <c r="Q467" s="71">
        <v>8.8000000000000007</v>
      </c>
      <c r="R467" s="72">
        <v>7.43</v>
      </c>
      <c r="S467" s="22">
        <v>330.2</v>
      </c>
      <c r="T467" s="71">
        <v>35.5</v>
      </c>
      <c r="U467" s="71"/>
      <c r="V467" s="71"/>
      <c r="W467" s="71"/>
      <c r="X467" s="71"/>
      <c r="Y467" s="68" t="s">
        <v>110</v>
      </c>
      <c r="AA467" s="70" t="s">
        <v>755</v>
      </c>
      <c r="AB467" s="71"/>
    </row>
    <row r="468" spans="1:28" x14ac:dyDescent="0.25">
      <c r="A468" s="69">
        <v>43001</v>
      </c>
      <c r="B468" s="74">
        <v>1428</v>
      </c>
      <c r="F468" s="76" t="s">
        <v>343</v>
      </c>
      <c r="G468" s="71">
        <v>70.2</v>
      </c>
      <c r="H468" s="71">
        <f t="shared" si="23"/>
        <v>21.222222222222225</v>
      </c>
      <c r="K468" s="71">
        <v>77.099999999999994</v>
      </c>
      <c r="L468" s="71">
        <f t="shared" si="25"/>
        <v>25.05555555555555</v>
      </c>
      <c r="Q468" s="71">
        <v>8.3000000000000007</v>
      </c>
      <c r="R468" s="72">
        <v>7.41</v>
      </c>
      <c r="S468" s="22">
        <v>348.40000000000003</v>
      </c>
      <c r="T468" s="71">
        <v>26.8</v>
      </c>
      <c r="Y468" s="68" t="s">
        <v>89</v>
      </c>
      <c r="AA468" s="70" t="s">
        <v>866</v>
      </c>
      <c r="AB468" s="179">
        <v>49</v>
      </c>
    </row>
    <row r="469" spans="1:28" s="67" customFormat="1" x14ac:dyDescent="0.25">
      <c r="A469" s="69">
        <v>43002</v>
      </c>
      <c r="B469" s="74">
        <v>753</v>
      </c>
      <c r="D469" s="68"/>
      <c r="E469" s="68"/>
      <c r="F469" s="76" t="s">
        <v>343</v>
      </c>
      <c r="G469" s="71">
        <v>61.5</v>
      </c>
      <c r="H469" s="71">
        <f t="shared" si="23"/>
        <v>16.388888888888889</v>
      </c>
      <c r="I469" s="68"/>
      <c r="J469" s="68"/>
      <c r="K469" s="71">
        <v>56</v>
      </c>
      <c r="L469" s="71">
        <f t="shared" si="25"/>
        <v>13.333333333333332</v>
      </c>
      <c r="M469" s="68"/>
      <c r="N469" s="68"/>
      <c r="O469" s="68"/>
      <c r="P469" s="68"/>
      <c r="Q469" s="71">
        <v>8</v>
      </c>
      <c r="R469" s="72">
        <v>7.25</v>
      </c>
      <c r="S469" s="22">
        <v>344.5</v>
      </c>
      <c r="T469" s="71">
        <v>34</v>
      </c>
      <c r="U469" s="71"/>
      <c r="V469" s="71"/>
      <c r="W469" s="71"/>
      <c r="X469" s="71"/>
      <c r="Y469" s="68" t="s">
        <v>867</v>
      </c>
      <c r="AA469" s="70" t="s">
        <v>706</v>
      </c>
      <c r="AB469" s="179">
        <v>49</v>
      </c>
    </row>
    <row r="470" spans="1:28" s="67" customFormat="1" x14ac:dyDescent="0.25">
      <c r="A470" s="69">
        <v>43002</v>
      </c>
      <c r="B470" s="74">
        <v>1340</v>
      </c>
      <c r="D470" s="68"/>
      <c r="E470" s="68"/>
      <c r="F470" s="76" t="s">
        <v>343</v>
      </c>
      <c r="G470" s="71">
        <v>68.2</v>
      </c>
      <c r="H470" s="71">
        <f t="shared" si="23"/>
        <v>20.111111111111111</v>
      </c>
      <c r="I470" s="68"/>
      <c r="J470" s="68"/>
      <c r="K470" s="71">
        <v>74.599999999999994</v>
      </c>
      <c r="L470" s="71">
        <f t="shared" si="25"/>
        <v>23.666666666666664</v>
      </c>
      <c r="M470" s="68"/>
      <c r="N470" s="68"/>
      <c r="O470" s="68"/>
      <c r="P470" s="68"/>
      <c r="Q470" s="71">
        <v>8.3000000000000007</v>
      </c>
      <c r="R470" s="72">
        <v>7.6</v>
      </c>
      <c r="S470" s="22">
        <v>352.3</v>
      </c>
      <c r="T470" s="71">
        <v>19.5</v>
      </c>
      <c r="U470" s="71"/>
      <c r="V470" s="71"/>
      <c r="W470" s="71"/>
      <c r="X470" s="71"/>
      <c r="Y470" s="68" t="s">
        <v>869</v>
      </c>
      <c r="AA470" s="70" t="s">
        <v>709</v>
      </c>
      <c r="AB470" s="179">
        <v>49</v>
      </c>
    </row>
    <row r="471" spans="1:28" x14ac:dyDescent="0.25">
      <c r="A471" s="69">
        <v>43003</v>
      </c>
      <c r="B471" s="74">
        <v>757</v>
      </c>
      <c r="F471" s="76" t="s">
        <v>343</v>
      </c>
      <c r="G471" s="71">
        <v>60.3</v>
      </c>
      <c r="H471" s="71">
        <f t="shared" si="23"/>
        <v>15.72222222222222</v>
      </c>
      <c r="K471" s="71">
        <v>54.2</v>
      </c>
      <c r="L471" s="71">
        <f t="shared" si="25"/>
        <v>12.333333333333334</v>
      </c>
      <c r="Q471" s="71">
        <v>8.8000000000000007</v>
      </c>
      <c r="R471" s="72">
        <v>7.77</v>
      </c>
      <c r="S471" s="22">
        <v>339.3</v>
      </c>
      <c r="T471" s="71">
        <v>28.7</v>
      </c>
      <c r="Y471" s="68" t="s">
        <v>870</v>
      </c>
      <c r="AA471" s="70" t="s">
        <v>871</v>
      </c>
      <c r="AB471" s="179">
        <v>49</v>
      </c>
    </row>
    <row r="472" spans="1:28" s="105" customFormat="1" x14ac:dyDescent="0.25">
      <c r="A472" s="109">
        <v>43004</v>
      </c>
      <c r="B472" s="108">
        <v>736</v>
      </c>
      <c r="C472" s="105" t="s">
        <v>872</v>
      </c>
      <c r="D472" s="108">
        <v>751</v>
      </c>
      <c r="E472" s="108"/>
      <c r="F472" s="105" t="s">
        <v>343</v>
      </c>
      <c r="G472" s="106">
        <v>59.5</v>
      </c>
      <c r="H472" s="106">
        <f t="shared" si="23"/>
        <v>15.277777777777777</v>
      </c>
      <c r="I472" s="108"/>
      <c r="J472" s="108"/>
      <c r="K472" s="106">
        <v>52.5</v>
      </c>
      <c r="L472" s="106">
        <f t="shared" si="25"/>
        <v>11.388888888888889</v>
      </c>
      <c r="M472" s="108"/>
      <c r="N472" s="108"/>
      <c r="O472" s="108"/>
      <c r="P472" s="108"/>
      <c r="Q472" s="106">
        <v>9</v>
      </c>
      <c r="R472" s="107">
        <v>7.32</v>
      </c>
      <c r="S472" s="22">
        <v>336.7</v>
      </c>
      <c r="T472" s="106">
        <v>27.9</v>
      </c>
      <c r="U472" s="106">
        <v>16.100000000000001</v>
      </c>
      <c r="V472" s="106"/>
      <c r="W472" s="106"/>
      <c r="X472" s="106"/>
      <c r="Y472" s="108" t="s">
        <v>831</v>
      </c>
      <c r="AA472" s="110" t="s">
        <v>873</v>
      </c>
      <c r="AB472" s="179">
        <v>49</v>
      </c>
    </row>
    <row r="473" spans="1:28" s="105" customFormat="1" x14ac:dyDescent="0.25">
      <c r="A473" s="109">
        <v>43004</v>
      </c>
      <c r="B473" s="108">
        <v>1243</v>
      </c>
      <c r="D473" s="108"/>
      <c r="E473" s="108"/>
      <c r="F473" s="105" t="s">
        <v>343</v>
      </c>
      <c r="G473" s="106">
        <v>68.099999999999994</v>
      </c>
      <c r="H473" s="106">
        <f t="shared" si="23"/>
        <v>20.055555555555554</v>
      </c>
      <c r="I473" s="108"/>
      <c r="J473" s="108"/>
      <c r="K473" s="106">
        <v>80</v>
      </c>
      <c r="L473" s="106">
        <f t="shared" si="25"/>
        <v>26.666666666666664</v>
      </c>
      <c r="M473" s="108"/>
      <c r="N473" s="108"/>
      <c r="O473" s="108"/>
      <c r="P473" s="108"/>
      <c r="Q473" s="106">
        <v>9.3000000000000007</v>
      </c>
      <c r="R473" s="107">
        <v>7.33</v>
      </c>
      <c r="S473" s="22">
        <v>349.7</v>
      </c>
      <c r="T473" s="106">
        <v>21</v>
      </c>
      <c r="U473" s="106"/>
      <c r="V473" s="106"/>
      <c r="W473" s="106"/>
      <c r="X473" s="106"/>
      <c r="Y473" s="108" t="s">
        <v>445</v>
      </c>
      <c r="AA473" s="110" t="s">
        <v>874</v>
      </c>
      <c r="AB473" s="179">
        <v>49</v>
      </c>
    </row>
    <row r="474" spans="1:28" s="105" customFormat="1" x14ac:dyDescent="0.25">
      <c r="A474" s="109">
        <v>43005</v>
      </c>
      <c r="B474" s="108">
        <v>752</v>
      </c>
      <c r="D474" s="108"/>
      <c r="E474" s="108"/>
      <c r="F474" s="111" t="s">
        <v>343</v>
      </c>
      <c r="G474" s="106">
        <v>63.2</v>
      </c>
      <c r="H474" s="106">
        <f t="shared" si="23"/>
        <v>17.333333333333336</v>
      </c>
      <c r="I474" s="108"/>
      <c r="J474" s="108"/>
      <c r="K474" s="106">
        <v>58.4</v>
      </c>
      <c r="L474" s="106">
        <f t="shared" si="25"/>
        <v>14.666666666666666</v>
      </c>
      <c r="M474" s="108"/>
      <c r="N474" s="108"/>
      <c r="O474" s="108"/>
      <c r="P474" s="108"/>
      <c r="Q474" s="106">
        <v>9.5</v>
      </c>
      <c r="R474" s="107">
        <v>7.42</v>
      </c>
      <c r="S474" s="22">
        <v>360.1</v>
      </c>
      <c r="T474" s="106">
        <v>25</v>
      </c>
      <c r="U474" s="106"/>
      <c r="V474" s="106"/>
      <c r="W474" s="106"/>
      <c r="X474" s="106"/>
      <c r="Y474" s="112" t="s">
        <v>115</v>
      </c>
      <c r="AA474" s="113" t="s">
        <v>875</v>
      </c>
      <c r="AB474" s="179">
        <v>49</v>
      </c>
    </row>
    <row r="475" spans="1:28" s="105" customFormat="1" x14ac:dyDescent="0.25">
      <c r="A475" s="109">
        <v>43006</v>
      </c>
      <c r="B475" s="108">
        <v>801</v>
      </c>
      <c r="D475" s="108"/>
      <c r="E475" s="108"/>
      <c r="F475" s="111" t="s">
        <v>343</v>
      </c>
      <c r="G475" s="106">
        <v>63.3</v>
      </c>
      <c r="H475" s="106">
        <f t="shared" si="23"/>
        <v>17.388888888888886</v>
      </c>
      <c r="I475" s="108"/>
      <c r="J475" s="108"/>
      <c r="K475" s="106">
        <v>57.7</v>
      </c>
      <c r="L475" s="106">
        <f t="shared" si="25"/>
        <v>14.277777777777779</v>
      </c>
      <c r="M475" s="108"/>
      <c r="N475" s="108"/>
      <c r="O475" s="108"/>
      <c r="P475" s="108"/>
      <c r="Q475" s="106">
        <v>7.2</v>
      </c>
      <c r="R475" s="107">
        <v>7.38</v>
      </c>
      <c r="S475" s="22">
        <v>345.8</v>
      </c>
      <c r="T475" s="106">
        <v>31.5</v>
      </c>
      <c r="U475" s="106"/>
      <c r="V475" s="106"/>
      <c r="W475" s="106"/>
      <c r="X475" s="106"/>
      <c r="Y475" s="112" t="s">
        <v>876</v>
      </c>
      <c r="AA475" s="113" t="s">
        <v>877</v>
      </c>
      <c r="AB475" s="179">
        <v>49</v>
      </c>
    </row>
    <row r="476" spans="1:28" s="105" customFormat="1" x14ac:dyDescent="0.25">
      <c r="A476" s="109">
        <v>43006</v>
      </c>
      <c r="B476" s="108">
        <v>1238</v>
      </c>
      <c r="D476" s="108"/>
      <c r="E476" s="108"/>
      <c r="F476" s="111" t="s">
        <v>343</v>
      </c>
      <c r="G476" s="106">
        <v>69.7</v>
      </c>
      <c r="H476" s="106">
        <f t="shared" si="23"/>
        <v>20.944444444444446</v>
      </c>
      <c r="I476" s="108"/>
      <c r="J476" s="108"/>
      <c r="K476" s="106">
        <v>82.7</v>
      </c>
      <c r="L476" s="106">
        <f t="shared" si="25"/>
        <v>28.166666666666668</v>
      </c>
      <c r="M476" s="108"/>
      <c r="N476" s="108"/>
      <c r="O476" s="108"/>
      <c r="P476" s="108"/>
      <c r="Q476" s="106">
        <v>11.2</v>
      </c>
      <c r="R476" s="107">
        <v>7.47</v>
      </c>
      <c r="S476" s="22">
        <v>351</v>
      </c>
      <c r="T476" s="106">
        <v>22.5</v>
      </c>
      <c r="U476" s="106"/>
      <c r="V476" s="106"/>
      <c r="W476" s="106"/>
      <c r="X476" s="106"/>
      <c r="Y476" s="112" t="s">
        <v>229</v>
      </c>
      <c r="AA476" s="113" t="s">
        <v>878</v>
      </c>
      <c r="AB476" s="179">
        <v>49</v>
      </c>
    </row>
    <row r="477" spans="1:28" s="105" customFormat="1" x14ac:dyDescent="0.25">
      <c r="A477" s="109">
        <v>43007</v>
      </c>
      <c r="B477" s="108">
        <v>753</v>
      </c>
      <c r="D477" s="108"/>
      <c r="E477" s="108"/>
      <c r="F477" s="111" t="s">
        <v>343</v>
      </c>
      <c r="G477" s="106">
        <v>63.7</v>
      </c>
      <c r="H477" s="106">
        <f t="shared" si="23"/>
        <v>17.611111111111111</v>
      </c>
      <c r="I477" s="108"/>
      <c r="J477" s="108"/>
      <c r="K477" s="106">
        <v>61</v>
      </c>
      <c r="L477" s="106">
        <f t="shared" si="25"/>
        <v>16.111111111111111</v>
      </c>
      <c r="M477" s="108"/>
      <c r="N477" s="108"/>
      <c r="O477" s="108"/>
      <c r="P477" s="108"/>
      <c r="Q477" s="106">
        <v>8.4</v>
      </c>
      <c r="R477" s="107">
        <v>7.43</v>
      </c>
      <c r="S477" s="22">
        <v>343.2</v>
      </c>
      <c r="T477" s="106">
        <v>30.7</v>
      </c>
      <c r="U477" s="106"/>
      <c r="V477" s="106"/>
      <c r="W477" s="106"/>
      <c r="X477" s="106"/>
      <c r="Y477" s="112" t="s">
        <v>880</v>
      </c>
      <c r="AA477" s="113" t="s">
        <v>879</v>
      </c>
      <c r="AB477" s="179">
        <v>49</v>
      </c>
    </row>
    <row r="478" spans="1:28" s="105" customFormat="1" x14ac:dyDescent="0.25">
      <c r="A478" s="109">
        <v>43007</v>
      </c>
      <c r="B478" s="108">
        <v>1307</v>
      </c>
      <c r="D478" s="108"/>
      <c r="E478" s="108"/>
      <c r="F478" s="111" t="s">
        <v>343</v>
      </c>
      <c r="G478" s="106">
        <v>72.8</v>
      </c>
      <c r="H478" s="106">
        <f t="shared" si="23"/>
        <v>22.666666666666664</v>
      </c>
      <c r="I478" s="108"/>
      <c r="J478" s="108"/>
      <c r="K478" s="106">
        <v>87.6</v>
      </c>
      <c r="L478" s="106">
        <f t="shared" si="25"/>
        <v>30.888888888888886</v>
      </c>
      <c r="M478" s="108"/>
      <c r="N478" s="108"/>
      <c r="O478" s="108"/>
      <c r="P478" s="108"/>
      <c r="Q478" s="106">
        <v>8.1999999999999993</v>
      </c>
      <c r="R478" s="107">
        <v>7.4</v>
      </c>
      <c r="S478" s="22">
        <v>349.7</v>
      </c>
      <c r="T478" s="106">
        <v>25.2</v>
      </c>
      <c r="U478" s="106"/>
      <c r="V478" s="106"/>
      <c r="W478" s="106"/>
      <c r="X478" s="106"/>
      <c r="Y478" s="112" t="s">
        <v>854</v>
      </c>
      <c r="AA478" s="113" t="s">
        <v>881</v>
      </c>
      <c r="AB478" s="179">
        <v>49</v>
      </c>
    </row>
    <row r="479" spans="1:28" s="105" customFormat="1" x14ac:dyDescent="0.25">
      <c r="A479" s="109">
        <v>43008</v>
      </c>
      <c r="B479" s="108">
        <v>750</v>
      </c>
      <c r="D479" s="108"/>
      <c r="E479" s="108"/>
      <c r="F479" s="111" t="s">
        <v>343</v>
      </c>
      <c r="G479" s="106">
        <v>63.6</v>
      </c>
      <c r="H479" s="106">
        <f t="shared" si="23"/>
        <v>17.555555555555557</v>
      </c>
      <c r="I479" s="108"/>
      <c r="J479" s="108"/>
      <c r="K479" s="106">
        <v>61.7</v>
      </c>
      <c r="L479" s="106">
        <f t="shared" si="25"/>
        <v>16.5</v>
      </c>
      <c r="M479" s="108"/>
      <c r="N479" s="108"/>
      <c r="O479" s="108"/>
      <c r="P479" s="108"/>
      <c r="Q479" s="106">
        <v>8.4</v>
      </c>
      <c r="R479" s="107">
        <v>7.32</v>
      </c>
      <c r="S479" s="22">
        <v>343.2</v>
      </c>
      <c r="T479" s="106">
        <v>30</v>
      </c>
      <c r="U479" s="106"/>
      <c r="V479" s="106"/>
      <c r="W479" s="106"/>
      <c r="X479" s="106"/>
      <c r="Y479" s="112" t="s">
        <v>110</v>
      </c>
      <c r="AA479" s="113" t="s">
        <v>882</v>
      </c>
      <c r="AB479" s="179">
        <v>49</v>
      </c>
    </row>
    <row r="480" spans="1:28" x14ac:dyDescent="0.25">
      <c r="A480" s="69">
        <v>43008</v>
      </c>
      <c r="B480" s="112">
        <v>1510</v>
      </c>
      <c r="F480" s="111" t="s">
        <v>343</v>
      </c>
      <c r="G480" s="130">
        <v>72.7</v>
      </c>
      <c r="H480" s="130">
        <f t="shared" si="23"/>
        <v>22.611111111111111</v>
      </c>
      <c r="K480" s="130">
        <v>87.3</v>
      </c>
      <c r="L480" s="130">
        <f t="shared" si="25"/>
        <v>30.722222222222221</v>
      </c>
      <c r="Q480" s="130">
        <v>11</v>
      </c>
      <c r="R480" s="131">
        <v>7.33</v>
      </c>
      <c r="S480" s="22">
        <v>351</v>
      </c>
      <c r="T480" s="130">
        <v>22.2</v>
      </c>
      <c r="Y480" s="112" t="s">
        <v>883</v>
      </c>
      <c r="AA480" s="113" t="s">
        <v>884</v>
      </c>
      <c r="AB480" s="179">
        <v>49</v>
      </c>
    </row>
    <row r="481" spans="1:28" s="105" customFormat="1" x14ac:dyDescent="0.25">
      <c r="A481" s="109">
        <v>43009</v>
      </c>
      <c r="B481" s="108">
        <v>800</v>
      </c>
      <c r="D481" s="108"/>
      <c r="E481" s="108"/>
      <c r="F481" s="111" t="s">
        <v>343</v>
      </c>
      <c r="G481" s="106">
        <v>64.099999999999994</v>
      </c>
      <c r="H481" s="106">
        <f t="shared" si="23"/>
        <v>17.833333333333329</v>
      </c>
      <c r="I481" s="108"/>
      <c r="J481" s="108"/>
      <c r="K481" s="106">
        <v>58.1</v>
      </c>
      <c r="L481" s="106">
        <f t="shared" si="25"/>
        <v>14.5</v>
      </c>
      <c r="M481" s="108"/>
      <c r="N481" s="108"/>
      <c r="O481" s="108"/>
      <c r="P481" s="108"/>
      <c r="Q481" s="106">
        <v>7.9</v>
      </c>
      <c r="R481" s="107">
        <v>7.15</v>
      </c>
      <c r="S481" s="22">
        <v>344.5</v>
      </c>
      <c r="T481" s="106">
        <v>31.2</v>
      </c>
      <c r="U481" s="106"/>
      <c r="V481" s="106"/>
      <c r="W481" s="106"/>
      <c r="X481" s="106"/>
      <c r="Y481" s="112" t="s">
        <v>115</v>
      </c>
      <c r="AA481" s="113" t="s">
        <v>885</v>
      </c>
      <c r="AB481" s="179">
        <v>49</v>
      </c>
    </row>
    <row r="482" spans="1:28" s="105" customFormat="1" x14ac:dyDescent="0.25">
      <c r="A482" s="109">
        <v>43009</v>
      </c>
      <c r="B482" s="108">
        <v>1332</v>
      </c>
      <c r="D482" s="108"/>
      <c r="E482" s="108"/>
      <c r="F482" s="111" t="s">
        <v>343</v>
      </c>
      <c r="G482" s="106">
        <v>72.2</v>
      </c>
      <c r="H482" s="106">
        <f t="shared" si="23"/>
        <v>22.333333333333336</v>
      </c>
      <c r="I482" s="108"/>
      <c r="J482" s="108"/>
      <c r="K482" s="106">
        <v>86.7</v>
      </c>
      <c r="L482" s="106">
        <f t="shared" si="25"/>
        <v>30.388888888888889</v>
      </c>
      <c r="M482" s="108"/>
      <c r="N482" s="108"/>
      <c r="O482" s="108"/>
      <c r="P482" s="108"/>
      <c r="Q482" s="106">
        <v>10.5</v>
      </c>
      <c r="R482" s="107">
        <v>7.38</v>
      </c>
      <c r="S482" s="22">
        <v>351</v>
      </c>
      <c r="T482" s="106">
        <v>22.7</v>
      </c>
      <c r="U482" s="106"/>
      <c r="V482" s="106"/>
      <c r="W482" s="106"/>
      <c r="X482" s="106"/>
      <c r="Y482" s="112" t="s">
        <v>886</v>
      </c>
      <c r="AA482" s="113" t="s">
        <v>887</v>
      </c>
      <c r="AB482" s="179">
        <v>49</v>
      </c>
    </row>
    <row r="483" spans="1:28" s="132" customFormat="1" x14ac:dyDescent="0.25">
      <c r="A483" s="136">
        <v>43010</v>
      </c>
      <c r="B483" s="135">
        <v>748</v>
      </c>
      <c r="D483" s="135"/>
      <c r="E483" s="135"/>
      <c r="F483" s="132" t="s">
        <v>343</v>
      </c>
      <c r="G483" s="133">
        <v>65.3</v>
      </c>
      <c r="H483" s="133">
        <f t="shared" si="23"/>
        <v>18.499999999999996</v>
      </c>
      <c r="I483" s="135"/>
      <c r="J483" s="135"/>
      <c r="K483" s="133">
        <v>59.1</v>
      </c>
      <c r="L483" s="133">
        <f t="shared" si="25"/>
        <v>15.055555555555555</v>
      </c>
      <c r="M483" s="135"/>
      <c r="N483" s="135"/>
      <c r="O483" s="135"/>
      <c r="P483" s="135"/>
      <c r="Q483" s="133">
        <v>8.1999999999999993</v>
      </c>
      <c r="R483" s="134">
        <v>7.23</v>
      </c>
      <c r="S483" s="22">
        <v>348.40000000000003</v>
      </c>
      <c r="T483" s="133">
        <v>38.700000000000003</v>
      </c>
      <c r="U483" s="133"/>
      <c r="V483" s="133"/>
      <c r="W483" s="133"/>
      <c r="X483" s="133"/>
      <c r="Y483" s="112" t="s">
        <v>69</v>
      </c>
      <c r="AA483" s="137" t="s">
        <v>888</v>
      </c>
      <c r="AB483" s="179">
        <v>49</v>
      </c>
    </row>
    <row r="484" spans="1:28" s="132" customFormat="1" x14ac:dyDescent="0.25">
      <c r="A484" s="136">
        <v>43011</v>
      </c>
      <c r="B484" s="135">
        <v>800</v>
      </c>
      <c r="D484" s="135"/>
      <c r="E484" s="135"/>
      <c r="F484" s="132" t="s">
        <v>343</v>
      </c>
      <c r="G484" s="133">
        <v>61.5</v>
      </c>
      <c r="H484" s="133">
        <f t="shared" si="23"/>
        <v>16.388888888888889</v>
      </c>
      <c r="I484" s="135"/>
      <c r="J484" s="135"/>
      <c r="K484" s="133">
        <v>56</v>
      </c>
      <c r="L484" s="133">
        <f t="shared" si="25"/>
        <v>13.333333333333332</v>
      </c>
      <c r="M484" s="135"/>
      <c r="N484" s="135"/>
      <c r="O484" s="135"/>
      <c r="P484" s="135"/>
      <c r="Q484" s="133">
        <v>8.9</v>
      </c>
      <c r="R484" s="134">
        <v>7.28</v>
      </c>
      <c r="S484" s="22">
        <v>345.8</v>
      </c>
      <c r="T484" s="133">
        <v>31.9</v>
      </c>
      <c r="U484" s="133"/>
      <c r="V484" s="133"/>
      <c r="W484" s="133"/>
      <c r="X484" s="133"/>
      <c r="Y484" s="112" t="s">
        <v>69</v>
      </c>
      <c r="AA484" s="137" t="s">
        <v>889</v>
      </c>
      <c r="AB484" s="179">
        <v>49</v>
      </c>
    </row>
    <row r="485" spans="1:28" s="132" customFormat="1" x14ac:dyDescent="0.25">
      <c r="A485" s="136">
        <v>43012</v>
      </c>
      <c r="B485" s="135">
        <v>1624</v>
      </c>
      <c r="D485" s="135"/>
      <c r="E485" s="135"/>
      <c r="F485" s="111" t="s">
        <v>343</v>
      </c>
      <c r="G485" s="133">
        <v>69.400000000000006</v>
      </c>
      <c r="H485" s="133">
        <f t="shared" ref="H485:H489" si="26">CONVERT(G485,"F","C")</f>
        <v>20.777777777777782</v>
      </c>
      <c r="I485" s="135"/>
      <c r="J485" s="135"/>
      <c r="K485" s="133">
        <v>85.8</v>
      </c>
      <c r="L485" s="133">
        <f t="shared" ref="L485:L548" si="27">CONVERT(K485,"F","C")</f>
        <v>29.888888888888886</v>
      </c>
      <c r="M485" s="135"/>
      <c r="N485" s="135"/>
      <c r="O485" s="135"/>
      <c r="P485" s="135"/>
      <c r="Q485" s="133">
        <v>10.199999999999999</v>
      </c>
      <c r="R485" s="134">
        <v>7.76</v>
      </c>
      <c r="S485" s="22">
        <v>351</v>
      </c>
      <c r="T485" s="133">
        <v>21.8</v>
      </c>
      <c r="U485" s="133"/>
      <c r="V485" s="133"/>
      <c r="W485" s="133"/>
      <c r="X485" s="133"/>
      <c r="Y485" s="112" t="s">
        <v>89</v>
      </c>
      <c r="AA485" s="113" t="s">
        <v>890</v>
      </c>
      <c r="AB485" s="179">
        <v>49</v>
      </c>
    </row>
    <row r="486" spans="1:28" s="138" customFormat="1" x14ac:dyDescent="0.25">
      <c r="A486" s="142">
        <v>43013</v>
      </c>
      <c r="B486" s="141">
        <v>739</v>
      </c>
      <c r="D486" s="141"/>
      <c r="E486" s="141"/>
      <c r="F486" s="138" t="s">
        <v>343</v>
      </c>
      <c r="G486" s="139">
        <v>61.3</v>
      </c>
      <c r="H486" s="139">
        <f t="shared" si="26"/>
        <v>16.277777777777775</v>
      </c>
      <c r="I486" s="141"/>
      <c r="J486" s="141"/>
      <c r="K486" s="139">
        <v>56.6</v>
      </c>
      <c r="L486" s="139">
        <f t="shared" si="27"/>
        <v>13.666666666666668</v>
      </c>
      <c r="M486" s="141"/>
      <c r="N486" s="141"/>
      <c r="O486" s="141"/>
      <c r="P486" s="141"/>
      <c r="Q486" s="139">
        <v>8.8000000000000007</v>
      </c>
      <c r="R486" s="140">
        <v>7.34</v>
      </c>
      <c r="S486" s="22">
        <v>340.6</v>
      </c>
      <c r="T486" s="139">
        <v>35.9</v>
      </c>
      <c r="U486" s="139"/>
      <c r="V486" s="139"/>
      <c r="W486" s="139"/>
      <c r="X486" s="139"/>
      <c r="Y486" s="141" t="s">
        <v>110</v>
      </c>
      <c r="AA486" s="143" t="s">
        <v>890</v>
      </c>
      <c r="AB486" s="179">
        <v>49</v>
      </c>
    </row>
    <row r="487" spans="1:28" s="138" customFormat="1" x14ac:dyDescent="0.25">
      <c r="A487" s="142">
        <v>43013</v>
      </c>
      <c r="B487" s="141">
        <v>1141</v>
      </c>
      <c r="D487" s="141"/>
      <c r="E487" s="141"/>
      <c r="F487" s="138" t="s">
        <v>343</v>
      </c>
      <c r="G487" s="139">
        <v>72.5</v>
      </c>
      <c r="H487" s="139">
        <f t="shared" si="26"/>
        <v>22.5</v>
      </c>
      <c r="I487" s="141"/>
      <c r="J487" s="141"/>
      <c r="K487" s="139">
        <v>84.3</v>
      </c>
      <c r="L487" s="139">
        <f t="shared" si="27"/>
        <v>29.055555555555554</v>
      </c>
      <c r="M487" s="141"/>
      <c r="N487" s="141"/>
      <c r="O487" s="141"/>
      <c r="P487" s="141"/>
      <c r="Q487" s="139">
        <v>8.4</v>
      </c>
      <c r="R487" s="140">
        <v>7.48</v>
      </c>
      <c r="S487" s="22">
        <v>353.6</v>
      </c>
      <c r="T487" s="139">
        <v>17.5</v>
      </c>
      <c r="U487" s="139"/>
      <c r="V487" s="139"/>
      <c r="W487" s="139"/>
      <c r="X487" s="139"/>
      <c r="Y487" s="141" t="s">
        <v>103</v>
      </c>
      <c r="AA487" s="143" t="s">
        <v>699</v>
      </c>
      <c r="AB487" s="179">
        <v>49</v>
      </c>
    </row>
    <row r="488" spans="1:28" s="138" customFormat="1" x14ac:dyDescent="0.25">
      <c r="A488" s="142">
        <v>43014</v>
      </c>
      <c r="B488" s="141">
        <v>747</v>
      </c>
      <c r="D488" s="141"/>
      <c r="E488" s="141"/>
      <c r="F488" s="144" t="s">
        <v>343</v>
      </c>
      <c r="G488" s="139">
        <v>62.8</v>
      </c>
      <c r="H488" s="139">
        <f t="shared" si="26"/>
        <v>17.111111111111111</v>
      </c>
      <c r="I488" s="141"/>
      <c r="J488" s="141"/>
      <c r="K488" s="139">
        <v>57.6</v>
      </c>
      <c r="L488" s="139">
        <f t="shared" si="27"/>
        <v>14.222222222222223</v>
      </c>
      <c r="M488" s="141"/>
      <c r="N488" s="141"/>
      <c r="O488" s="141"/>
      <c r="P488" s="141"/>
      <c r="Q488" s="139">
        <v>8</v>
      </c>
      <c r="R488" s="140">
        <v>7.36</v>
      </c>
      <c r="S488" s="22">
        <v>349.7</v>
      </c>
      <c r="T488" s="139">
        <v>22.9</v>
      </c>
      <c r="U488" s="139"/>
      <c r="V488" s="139"/>
      <c r="W488" s="139"/>
      <c r="X488" s="139"/>
      <c r="Y488" s="112" t="s">
        <v>110</v>
      </c>
      <c r="AA488" s="113" t="s">
        <v>702</v>
      </c>
      <c r="AB488" s="179">
        <v>49</v>
      </c>
    </row>
    <row r="489" spans="1:28" s="138" customFormat="1" x14ac:dyDescent="0.25">
      <c r="A489" s="142">
        <v>43015</v>
      </c>
      <c r="B489" s="141">
        <v>730</v>
      </c>
      <c r="D489" s="141"/>
      <c r="E489" s="141"/>
      <c r="F489" s="144" t="s">
        <v>343</v>
      </c>
      <c r="G489" s="139">
        <v>58.5</v>
      </c>
      <c r="H489" s="139">
        <f t="shared" si="26"/>
        <v>14.722222222222221</v>
      </c>
      <c r="I489" s="141"/>
      <c r="J489" s="141"/>
      <c r="K489" s="139">
        <v>50.8</v>
      </c>
      <c r="L489" s="139">
        <f t="shared" si="27"/>
        <v>10.444444444444443</v>
      </c>
      <c r="M489" s="141"/>
      <c r="N489" s="141"/>
      <c r="O489" s="141"/>
      <c r="P489" s="141"/>
      <c r="Q489" s="139">
        <v>8.1999999999999993</v>
      </c>
      <c r="R489" s="140">
        <v>7.57</v>
      </c>
      <c r="S489" s="22">
        <v>340.6</v>
      </c>
      <c r="T489" s="139">
        <v>32.6</v>
      </c>
      <c r="U489" s="139"/>
      <c r="V489" s="139"/>
      <c r="W489" s="139"/>
      <c r="X489" s="139"/>
      <c r="Y489" s="112" t="s">
        <v>110</v>
      </c>
      <c r="AA489" s="113" t="s">
        <v>866</v>
      </c>
      <c r="AB489" s="179">
        <v>49</v>
      </c>
    </row>
    <row r="490" spans="1:28" s="145" customFormat="1" x14ac:dyDescent="0.25">
      <c r="A490" s="149">
        <v>43015</v>
      </c>
      <c r="B490" s="148">
        <v>1344</v>
      </c>
      <c r="C490" s="145" t="s">
        <v>897</v>
      </c>
      <c r="D490" s="148">
        <v>1625</v>
      </c>
      <c r="E490" s="148">
        <v>1615</v>
      </c>
      <c r="F490" s="145" t="s">
        <v>343</v>
      </c>
      <c r="G490" s="146">
        <v>72.599999999999994</v>
      </c>
      <c r="H490" s="146">
        <f>CONVERT(G490,"F","C")</f>
        <v>22.555555555555554</v>
      </c>
      <c r="I490" s="148"/>
      <c r="J490" s="148"/>
      <c r="K490" s="146">
        <v>86.4</v>
      </c>
      <c r="L490" s="146">
        <f t="shared" si="27"/>
        <v>30.222222222222225</v>
      </c>
      <c r="M490" s="148"/>
      <c r="N490" s="148"/>
      <c r="O490" s="148"/>
      <c r="P490" s="148"/>
      <c r="Q490" s="146">
        <v>10.7</v>
      </c>
      <c r="R490" s="147">
        <v>7.37</v>
      </c>
      <c r="S490" s="22">
        <v>349.7</v>
      </c>
      <c r="T490" s="146">
        <v>14.9</v>
      </c>
      <c r="U490" s="146">
        <v>6.3</v>
      </c>
      <c r="V490" s="146"/>
      <c r="W490" s="146"/>
      <c r="X490" s="146"/>
      <c r="Y490" s="148" t="s">
        <v>445</v>
      </c>
      <c r="AA490" s="150" t="s">
        <v>892</v>
      </c>
      <c r="AB490" s="179">
        <v>49</v>
      </c>
    </row>
    <row r="491" spans="1:28" s="145" customFormat="1" x14ac:dyDescent="0.25">
      <c r="A491" s="149">
        <v>43016</v>
      </c>
      <c r="B491" s="148">
        <v>754</v>
      </c>
      <c r="D491" s="148"/>
      <c r="E491" s="148"/>
      <c r="F491" s="144" t="s">
        <v>343</v>
      </c>
      <c r="G491" s="146">
        <v>60.2</v>
      </c>
      <c r="H491" s="146">
        <f t="shared" ref="H491:H554" si="28">CONVERT(G491,"F","C")</f>
        <v>15.666666666666668</v>
      </c>
      <c r="I491" s="148"/>
      <c r="J491" s="148"/>
      <c r="K491" s="146">
        <v>52.4</v>
      </c>
      <c r="L491" s="146">
        <f t="shared" si="27"/>
        <v>11.333333333333332</v>
      </c>
      <c r="M491" s="148"/>
      <c r="N491" s="148"/>
      <c r="O491" s="148"/>
      <c r="P491" s="148"/>
      <c r="Q491" s="146">
        <v>7.7</v>
      </c>
      <c r="R491" s="147">
        <v>7.81</v>
      </c>
      <c r="S491" s="22">
        <v>344.5</v>
      </c>
      <c r="T491" s="146">
        <v>33.799999999999997</v>
      </c>
      <c r="U491" s="146"/>
      <c r="V491" s="146"/>
      <c r="W491" s="146"/>
      <c r="X491" s="146"/>
      <c r="Y491" s="112" t="s">
        <v>115</v>
      </c>
      <c r="AA491" s="113" t="s">
        <v>754</v>
      </c>
      <c r="AB491" s="179">
        <v>49</v>
      </c>
    </row>
    <row r="492" spans="1:28" s="145" customFormat="1" x14ac:dyDescent="0.25">
      <c r="A492" s="149">
        <v>43016</v>
      </c>
      <c r="B492" s="148">
        <v>1148</v>
      </c>
      <c r="D492" s="148"/>
      <c r="E492" s="148"/>
      <c r="F492" s="144" t="s">
        <v>343</v>
      </c>
      <c r="G492" s="146">
        <v>67.900000000000006</v>
      </c>
      <c r="H492" s="146">
        <f t="shared" si="28"/>
        <v>19.944444444444446</v>
      </c>
      <c r="I492" s="148"/>
      <c r="J492" s="148"/>
      <c r="K492" s="146">
        <v>78.900000000000006</v>
      </c>
      <c r="L492" s="146">
        <f t="shared" si="27"/>
        <v>26.055555555555557</v>
      </c>
      <c r="M492" s="148"/>
      <c r="N492" s="148"/>
      <c r="O492" s="148"/>
      <c r="P492" s="148"/>
      <c r="Q492" s="146">
        <v>8.1999999999999993</v>
      </c>
      <c r="R492" s="147">
        <v>7.54</v>
      </c>
      <c r="S492" s="22">
        <v>358.8</v>
      </c>
      <c r="T492" s="146">
        <v>17.100000000000001</v>
      </c>
      <c r="U492" s="146"/>
      <c r="V492" s="146"/>
      <c r="W492" s="146"/>
      <c r="X492" s="146"/>
      <c r="Y492" s="112" t="s">
        <v>145</v>
      </c>
      <c r="AA492" s="113" t="s">
        <v>699</v>
      </c>
      <c r="AB492" s="179">
        <v>49</v>
      </c>
    </row>
    <row r="493" spans="1:28" s="145" customFormat="1" x14ac:dyDescent="0.25">
      <c r="A493" s="149">
        <v>43017</v>
      </c>
      <c r="B493" s="148">
        <v>747</v>
      </c>
      <c r="D493" s="148"/>
      <c r="E493" s="148"/>
      <c r="F493" s="144" t="s">
        <v>343</v>
      </c>
      <c r="G493" s="146">
        <v>58.6</v>
      </c>
      <c r="H493" s="146">
        <f t="shared" si="28"/>
        <v>14.777777777777779</v>
      </c>
      <c r="I493" s="148"/>
      <c r="J493" s="148"/>
      <c r="K493" s="146">
        <v>56.5</v>
      </c>
      <c r="L493" s="146">
        <f t="shared" si="27"/>
        <v>13.611111111111111</v>
      </c>
      <c r="M493" s="148"/>
      <c r="N493" s="148"/>
      <c r="O493" s="148"/>
      <c r="P493" s="148"/>
      <c r="Q493" s="146">
        <v>8.1999999999999993</v>
      </c>
      <c r="R493" s="147">
        <v>7.88</v>
      </c>
      <c r="S493" s="22">
        <v>365.3</v>
      </c>
      <c r="T493" s="146">
        <v>27.5</v>
      </c>
      <c r="U493" s="146"/>
      <c r="V493" s="146"/>
      <c r="W493" s="146"/>
      <c r="X493" s="146"/>
      <c r="Y493" s="112" t="s">
        <v>110</v>
      </c>
      <c r="AA493" s="113" t="s">
        <v>702</v>
      </c>
      <c r="AB493" s="179">
        <v>49</v>
      </c>
    </row>
    <row r="494" spans="1:28" s="145" customFormat="1" x14ac:dyDescent="0.25">
      <c r="A494" s="149">
        <v>43017</v>
      </c>
      <c r="B494" s="148">
        <v>1202</v>
      </c>
      <c r="D494" s="148"/>
      <c r="E494" s="148"/>
      <c r="F494" s="144" t="s">
        <v>343</v>
      </c>
      <c r="G494" s="146">
        <v>65.5</v>
      </c>
      <c r="H494" s="146">
        <f t="shared" si="28"/>
        <v>18.611111111111111</v>
      </c>
      <c r="I494" s="148"/>
      <c r="J494" s="148"/>
      <c r="K494" s="146">
        <v>71.599999999999994</v>
      </c>
      <c r="L494" s="146">
        <f t="shared" si="27"/>
        <v>21.999999999999996</v>
      </c>
      <c r="M494" s="148"/>
      <c r="N494" s="148"/>
      <c r="O494" s="148"/>
      <c r="P494" s="148"/>
      <c r="Q494" s="146">
        <v>12.2</v>
      </c>
      <c r="R494" s="147">
        <v>7.61</v>
      </c>
      <c r="S494" s="22">
        <v>364</v>
      </c>
      <c r="T494" s="146">
        <v>19</v>
      </c>
      <c r="U494" s="146"/>
      <c r="V494" s="146"/>
      <c r="W494" s="146"/>
      <c r="X494" s="146"/>
      <c r="Y494" s="112" t="s">
        <v>870</v>
      </c>
      <c r="AA494" s="113" t="s">
        <v>873</v>
      </c>
      <c r="AB494" s="179">
        <v>49</v>
      </c>
    </row>
    <row r="495" spans="1:28" s="145" customFormat="1" x14ac:dyDescent="0.25">
      <c r="A495" s="149">
        <v>43018</v>
      </c>
      <c r="B495" s="148">
        <v>758</v>
      </c>
      <c r="D495" s="148"/>
      <c r="E495" s="148"/>
      <c r="F495" s="144" t="s">
        <v>343</v>
      </c>
      <c r="G495" s="146">
        <v>56.2</v>
      </c>
      <c r="H495" s="146">
        <f t="shared" si="28"/>
        <v>13.444444444444446</v>
      </c>
      <c r="I495" s="148"/>
      <c r="J495" s="148"/>
      <c r="K495" s="146">
        <v>49.6</v>
      </c>
      <c r="L495" s="146">
        <f t="shared" si="27"/>
        <v>9.7777777777777786</v>
      </c>
      <c r="M495" s="148"/>
      <c r="N495" s="148"/>
      <c r="O495" s="148"/>
      <c r="P495" s="148"/>
      <c r="Q495" s="146">
        <v>9.1999999999999993</v>
      </c>
      <c r="R495" s="147">
        <v>7.41</v>
      </c>
      <c r="S495" s="22">
        <v>352.3</v>
      </c>
      <c r="T495" s="146">
        <v>25.6</v>
      </c>
      <c r="U495" s="151"/>
      <c r="V495" s="151"/>
      <c r="W495" s="151"/>
      <c r="X495" s="151"/>
      <c r="Y495" s="112" t="s">
        <v>69</v>
      </c>
      <c r="AA495" s="113" t="s">
        <v>892</v>
      </c>
      <c r="AB495" s="179">
        <v>49</v>
      </c>
    </row>
    <row r="496" spans="1:28" x14ac:dyDescent="0.25">
      <c r="A496" s="69">
        <v>43018</v>
      </c>
      <c r="B496" s="112">
        <v>1345</v>
      </c>
      <c r="F496" s="144" t="s">
        <v>343</v>
      </c>
      <c r="G496" s="130">
        <v>65</v>
      </c>
      <c r="H496" s="130">
        <f t="shared" si="28"/>
        <v>18.333333333333332</v>
      </c>
      <c r="K496" s="130">
        <v>78.599999999999994</v>
      </c>
      <c r="L496" s="130">
        <f t="shared" si="27"/>
        <v>25.888888888888886</v>
      </c>
      <c r="Q496" s="130">
        <v>9.4</v>
      </c>
      <c r="R496" s="131">
        <v>7.58</v>
      </c>
      <c r="S496" s="22">
        <v>360.1</v>
      </c>
      <c r="T496" s="130">
        <v>15.5</v>
      </c>
      <c r="Y496" s="112" t="s">
        <v>910</v>
      </c>
      <c r="AA496" s="113" t="s">
        <v>873</v>
      </c>
      <c r="AB496" s="179">
        <v>49</v>
      </c>
    </row>
    <row r="497" spans="1:28" s="145" customFormat="1" x14ac:dyDescent="0.25">
      <c r="A497" s="149">
        <v>43019</v>
      </c>
      <c r="B497" s="148">
        <v>748</v>
      </c>
      <c r="D497" s="148"/>
      <c r="E497" s="148"/>
      <c r="F497" s="144" t="s">
        <v>343</v>
      </c>
      <c r="G497" s="146">
        <v>57.7</v>
      </c>
      <c r="H497" s="146">
        <f t="shared" si="28"/>
        <v>14.277777777777779</v>
      </c>
      <c r="I497" s="148"/>
      <c r="J497" s="148"/>
      <c r="K497" s="146">
        <v>51.3</v>
      </c>
      <c r="L497" s="146">
        <f t="shared" si="27"/>
        <v>10.72222222222222</v>
      </c>
      <c r="M497" s="148"/>
      <c r="N497" s="148"/>
      <c r="O497" s="148"/>
      <c r="P497" s="148"/>
      <c r="Q497" s="146">
        <v>9.6</v>
      </c>
      <c r="R497" s="147">
        <v>7.37</v>
      </c>
      <c r="S497" s="22">
        <v>344.5</v>
      </c>
      <c r="T497" s="146">
        <v>28.8</v>
      </c>
      <c r="U497" s="146"/>
      <c r="V497" s="146"/>
      <c r="W497" s="146"/>
      <c r="X497" s="146"/>
      <c r="Y497" s="112" t="s">
        <v>401</v>
      </c>
      <c r="AA497" s="113" t="s">
        <v>887</v>
      </c>
      <c r="AB497" s="179">
        <v>49</v>
      </c>
    </row>
    <row r="498" spans="1:28" s="145" customFormat="1" x14ac:dyDescent="0.25">
      <c r="A498" s="152">
        <v>43019</v>
      </c>
      <c r="B498" s="148">
        <v>1400</v>
      </c>
      <c r="D498" s="148"/>
      <c r="E498" s="148"/>
      <c r="F498" s="144" t="s">
        <v>343</v>
      </c>
      <c r="G498" s="130">
        <v>67.3</v>
      </c>
      <c r="H498" s="146">
        <f t="shared" si="28"/>
        <v>19.611111111111111</v>
      </c>
      <c r="I498" s="148"/>
      <c r="J498" s="148"/>
      <c r="K498" s="146">
        <v>84.7</v>
      </c>
      <c r="L498" s="146">
        <f t="shared" si="27"/>
        <v>29.277777777777779</v>
      </c>
      <c r="M498" s="148"/>
      <c r="N498" s="148"/>
      <c r="O498" s="148"/>
      <c r="P498" s="148"/>
      <c r="Q498" s="146">
        <v>9</v>
      </c>
      <c r="R498" s="147">
        <v>7.55</v>
      </c>
      <c r="S498" s="22">
        <v>362.7</v>
      </c>
      <c r="T498" s="146">
        <v>14.6</v>
      </c>
      <c r="U498" s="146"/>
      <c r="V498" s="146"/>
      <c r="W498" s="146"/>
      <c r="X498" s="146"/>
      <c r="Y498" s="112" t="s">
        <v>445</v>
      </c>
      <c r="AA498" s="113" t="s">
        <v>881</v>
      </c>
      <c r="AB498" s="179">
        <v>49</v>
      </c>
    </row>
    <row r="499" spans="1:28" s="145" customFormat="1" x14ac:dyDescent="0.25">
      <c r="A499" s="149">
        <v>43020</v>
      </c>
      <c r="B499" s="148">
        <v>808</v>
      </c>
      <c r="D499" s="148"/>
      <c r="E499" s="148"/>
      <c r="F499" s="144" t="s">
        <v>343</v>
      </c>
      <c r="G499" s="146">
        <v>61.3</v>
      </c>
      <c r="H499" s="146">
        <f t="shared" si="28"/>
        <v>16.277777777777775</v>
      </c>
      <c r="I499" s="148"/>
      <c r="J499" s="148"/>
      <c r="K499" s="146">
        <v>58.8</v>
      </c>
      <c r="L499" s="146">
        <f t="shared" si="27"/>
        <v>14.888888888888888</v>
      </c>
      <c r="M499" s="148"/>
      <c r="N499" s="148"/>
      <c r="O499" s="148"/>
      <c r="P499" s="148"/>
      <c r="Q499" s="146">
        <v>8</v>
      </c>
      <c r="R499" s="147">
        <v>7.38</v>
      </c>
      <c r="S499" s="22">
        <v>366.6</v>
      </c>
      <c r="T499" s="146">
        <v>30</v>
      </c>
      <c r="U499" s="146"/>
      <c r="V499" s="146"/>
      <c r="W499" s="146"/>
      <c r="X499" s="146"/>
      <c r="Y499" s="112" t="s">
        <v>401</v>
      </c>
      <c r="AA499" s="113" t="s">
        <v>911</v>
      </c>
      <c r="AB499" s="179">
        <v>49</v>
      </c>
    </row>
    <row r="500" spans="1:28" s="145" customFormat="1" x14ac:dyDescent="0.25">
      <c r="A500" s="149">
        <v>43020</v>
      </c>
      <c r="B500" s="148">
        <v>1257</v>
      </c>
      <c r="D500" s="148"/>
      <c r="E500" s="148"/>
      <c r="F500" s="144" t="s">
        <v>343</v>
      </c>
      <c r="G500" s="146">
        <v>69</v>
      </c>
      <c r="H500" s="146">
        <f t="shared" si="28"/>
        <v>20.555555555555554</v>
      </c>
      <c r="I500" s="148"/>
      <c r="J500" s="148"/>
      <c r="K500" s="146">
        <v>86.1</v>
      </c>
      <c r="L500" s="146">
        <f t="shared" si="27"/>
        <v>30.05555555555555</v>
      </c>
      <c r="M500" s="148"/>
      <c r="N500" s="148"/>
      <c r="O500" s="148"/>
      <c r="P500" s="148"/>
      <c r="Q500" s="146">
        <v>9.1</v>
      </c>
      <c r="R500" s="147">
        <v>7.57</v>
      </c>
      <c r="S500" s="22">
        <v>360.1</v>
      </c>
      <c r="T500" s="146">
        <v>21</v>
      </c>
      <c r="U500" s="146"/>
      <c r="V500" s="146"/>
      <c r="W500" s="146"/>
      <c r="X500" s="146"/>
      <c r="Y500" s="112" t="s">
        <v>89</v>
      </c>
      <c r="AA500" s="113" t="s">
        <v>912</v>
      </c>
      <c r="AB500" s="179">
        <v>49</v>
      </c>
    </row>
    <row r="501" spans="1:28" s="145" customFormat="1" x14ac:dyDescent="0.25">
      <c r="A501" s="149">
        <v>43021</v>
      </c>
      <c r="B501" s="148">
        <v>748</v>
      </c>
      <c r="D501" s="148"/>
      <c r="E501" s="148"/>
      <c r="F501" s="144" t="s">
        <v>343</v>
      </c>
      <c r="G501" s="146">
        <v>57.9</v>
      </c>
      <c r="H501" s="146">
        <f t="shared" si="28"/>
        <v>14.388888888888888</v>
      </c>
      <c r="I501" s="148"/>
      <c r="J501" s="148"/>
      <c r="K501" s="146">
        <v>54.2</v>
      </c>
      <c r="L501" s="146">
        <f t="shared" si="27"/>
        <v>12.333333333333334</v>
      </c>
      <c r="M501" s="148"/>
      <c r="N501" s="148"/>
      <c r="O501" s="148"/>
      <c r="P501" s="148"/>
      <c r="Q501" s="146">
        <v>7.6</v>
      </c>
      <c r="R501" s="147">
        <v>7.33</v>
      </c>
      <c r="S501" s="22">
        <v>344.5</v>
      </c>
      <c r="T501" s="146">
        <v>28.6</v>
      </c>
      <c r="U501" s="146"/>
      <c r="V501" s="146"/>
      <c r="W501" s="146"/>
      <c r="X501" s="146"/>
      <c r="Y501" s="112" t="s">
        <v>913</v>
      </c>
      <c r="AA501" s="113" t="s">
        <v>914</v>
      </c>
      <c r="AB501" s="179">
        <v>49</v>
      </c>
    </row>
    <row r="502" spans="1:28" s="145" customFormat="1" x14ac:dyDescent="0.25">
      <c r="A502" s="149">
        <v>43021</v>
      </c>
      <c r="B502" s="148">
        <v>1355</v>
      </c>
      <c r="D502" s="148"/>
      <c r="E502" s="148"/>
      <c r="F502" s="144" t="s">
        <v>343</v>
      </c>
      <c r="G502" s="146">
        <v>69.3</v>
      </c>
      <c r="H502" s="146">
        <f t="shared" si="28"/>
        <v>20.722222222222221</v>
      </c>
      <c r="I502" s="148"/>
      <c r="J502" s="148"/>
      <c r="K502" s="146">
        <v>87.7</v>
      </c>
      <c r="L502" s="146">
        <f t="shared" si="27"/>
        <v>30.944444444444446</v>
      </c>
      <c r="M502" s="148"/>
      <c r="N502" s="148"/>
      <c r="O502" s="148"/>
      <c r="P502" s="148"/>
      <c r="Q502" s="146">
        <v>9.5</v>
      </c>
      <c r="R502" s="147">
        <v>7.52</v>
      </c>
      <c r="S502" s="22">
        <v>361.40000000000003</v>
      </c>
      <c r="T502" s="146">
        <v>18.7</v>
      </c>
      <c r="U502" s="146"/>
      <c r="V502" s="146"/>
      <c r="W502" s="146"/>
      <c r="X502" s="146"/>
      <c r="Y502" s="112" t="s">
        <v>145</v>
      </c>
      <c r="AA502" s="113" t="s">
        <v>915</v>
      </c>
      <c r="AB502" s="179">
        <v>49</v>
      </c>
    </row>
    <row r="503" spans="1:28" s="145" customFormat="1" x14ac:dyDescent="0.25">
      <c r="A503" s="149">
        <v>43022</v>
      </c>
      <c r="B503" s="148">
        <v>805</v>
      </c>
      <c r="D503" s="148"/>
      <c r="E503" s="148"/>
      <c r="F503" s="144" t="s">
        <v>343</v>
      </c>
      <c r="G503" s="146">
        <v>60.1</v>
      </c>
      <c r="H503" s="146">
        <f t="shared" si="28"/>
        <v>15.611111111111111</v>
      </c>
      <c r="I503" s="148"/>
      <c r="J503" s="148"/>
      <c r="K503" s="146">
        <v>56.7</v>
      </c>
      <c r="L503" s="146">
        <f t="shared" si="27"/>
        <v>13.722222222222223</v>
      </c>
      <c r="M503" s="148"/>
      <c r="N503" s="148"/>
      <c r="O503" s="148"/>
      <c r="P503" s="148"/>
      <c r="Q503" s="146">
        <v>8</v>
      </c>
      <c r="R503" s="147">
        <v>7.29</v>
      </c>
      <c r="S503" s="22">
        <v>341.90000000000003</v>
      </c>
      <c r="T503" s="146">
        <v>27.5</v>
      </c>
      <c r="U503" s="146"/>
      <c r="V503" s="146"/>
      <c r="W503" s="146"/>
      <c r="X503" s="146"/>
      <c r="Y503" s="112" t="s">
        <v>110</v>
      </c>
      <c r="AA503" s="113" t="s">
        <v>916</v>
      </c>
      <c r="AB503" s="179">
        <v>49</v>
      </c>
    </row>
    <row r="504" spans="1:28" s="145" customFormat="1" x14ac:dyDescent="0.25">
      <c r="A504" s="149">
        <v>43022</v>
      </c>
      <c r="B504" s="148">
        <v>1254</v>
      </c>
      <c r="D504" s="148"/>
      <c r="E504" s="148"/>
      <c r="F504" s="144" t="s">
        <v>343</v>
      </c>
      <c r="G504" s="146">
        <v>68.5</v>
      </c>
      <c r="H504" s="146">
        <f t="shared" si="28"/>
        <v>20.277777777777779</v>
      </c>
      <c r="I504" s="148"/>
      <c r="J504" s="148"/>
      <c r="K504" s="146">
        <v>83.1</v>
      </c>
      <c r="L504" s="146">
        <f t="shared" si="27"/>
        <v>28.388888888888886</v>
      </c>
      <c r="M504" s="148"/>
      <c r="N504" s="148"/>
      <c r="O504" s="148"/>
      <c r="P504" s="148"/>
      <c r="Q504" s="146">
        <v>10.3</v>
      </c>
      <c r="R504" s="147">
        <v>7.5</v>
      </c>
      <c r="S504" s="22">
        <v>361.40000000000003</v>
      </c>
      <c r="T504" s="146">
        <v>15.2</v>
      </c>
      <c r="U504" s="146"/>
      <c r="V504" s="146"/>
      <c r="W504" s="146"/>
      <c r="X504" s="146"/>
      <c r="Y504" s="112" t="s">
        <v>89</v>
      </c>
      <c r="AA504" s="113" t="s">
        <v>884</v>
      </c>
      <c r="AB504" s="179">
        <v>49</v>
      </c>
    </row>
    <row r="505" spans="1:28" s="153" customFormat="1" x14ac:dyDescent="0.25">
      <c r="A505" s="195">
        <v>43023</v>
      </c>
      <c r="B505" s="187">
        <v>749</v>
      </c>
      <c r="D505" s="187"/>
      <c r="E505" s="187"/>
      <c r="F505" s="153" t="s">
        <v>343</v>
      </c>
      <c r="G505" s="179">
        <v>56.7</v>
      </c>
      <c r="H505" s="179">
        <f t="shared" si="28"/>
        <v>13.722222222222223</v>
      </c>
      <c r="I505" s="187"/>
      <c r="J505" s="187"/>
      <c r="K505" s="179">
        <v>48.9</v>
      </c>
      <c r="L505" s="179">
        <f t="shared" si="27"/>
        <v>9.3888888888888875</v>
      </c>
      <c r="M505" s="187"/>
      <c r="N505" s="187"/>
      <c r="O505" s="187"/>
      <c r="P505" s="187"/>
      <c r="Q505" s="179">
        <v>8.6999999999999993</v>
      </c>
      <c r="R505" s="185">
        <v>7.45</v>
      </c>
      <c r="S505" s="22">
        <v>335.40000000000003</v>
      </c>
      <c r="T505" s="179">
        <v>25.3</v>
      </c>
      <c r="U505" s="179"/>
      <c r="V505" s="179"/>
      <c r="W505" s="179"/>
      <c r="X505" s="179"/>
      <c r="Y505" s="187" t="s">
        <v>115</v>
      </c>
      <c r="AA505" s="200" t="s">
        <v>917</v>
      </c>
      <c r="AB505" s="179">
        <v>49</v>
      </c>
    </row>
    <row r="506" spans="1:28" s="153" customFormat="1" x14ac:dyDescent="0.25">
      <c r="A506" s="195">
        <v>43024</v>
      </c>
      <c r="B506" s="187">
        <v>801</v>
      </c>
      <c r="D506" s="187"/>
      <c r="E506" s="187"/>
      <c r="F506" s="144" t="s">
        <v>343</v>
      </c>
      <c r="G506" s="179">
        <v>58.2</v>
      </c>
      <c r="H506" s="179">
        <f t="shared" si="28"/>
        <v>14.555555555555557</v>
      </c>
      <c r="I506" s="187"/>
      <c r="J506" s="187"/>
      <c r="K506" s="179">
        <v>53.8</v>
      </c>
      <c r="L506" s="179">
        <f t="shared" si="27"/>
        <v>12.111111111111109</v>
      </c>
      <c r="M506" s="187"/>
      <c r="N506" s="187"/>
      <c r="O506" s="187"/>
      <c r="P506" s="187"/>
      <c r="Q506" s="179">
        <v>8.9</v>
      </c>
      <c r="R506" s="185">
        <v>7.4</v>
      </c>
      <c r="S506" s="22">
        <v>353.6</v>
      </c>
      <c r="T506" s="179">
        <v>39.9</v>
      </c>
      <c r="U506" s="179"/>
      <c r="V506" s="179"/>
      <c r="W506" s="179"/>
      <c r="X506" s="179"/>
      <c r="Y506" s="112" t="s">
        <v>913</v>
      </c>
      <c r="AA506" s="113" t="s">
        <v>881</v>
      </c>
      <c r="AB506" s="179">
        <v>49</v>
      </c>
    </row>
    <row r="507" spans="1:28" s="153" customFormat="1" x14ac:dyDescent="0.25">
      <c r="A507" s="195">
        <v>43024</v>
      </c>
      <c r="B507" s="187">
        <v>1323</v>
      </c>
      <c r="D507" s="187"/>
      <c r="E507" s="187"/>
      <c r="F507" s="144" t="s">
        <v>343</v>
      </c>
      <c r="G507" s="179">
        <v>68.400000000000006</v>
      </c>
      <c r="H507" s="179">
        <f t="shared" si="28"/>
        <v>20.222222222222225</v>
      </c>
      <c r="I507" s="187"/>
      <c r="J507" s="187"/>
      <c r="K507" s="179">
        <v>85.6</v>
      </c>
      <c r="L507" s="179">
        <f t="shared" si="27"/>
        <v>29.777777777777775</v>
      </c>
      <c r="M507" s="187"/>
      <c r="N507" s="187"/>
      <c r="O507" s="187"/>
      <c r="P507" s="187"/>
      <c r="Q507" s="179">
        <v>9.9</v>
      </c>
      <c r="R507" s="185">
        <v>7.32</v>
      </c>
      <c r="S507" s="22">
        <v>364</v>
      </c>
      <c r="T507" s="179">
        <v>21.3</v>
      </c>
      <c r="U507" s="179"/>
      <c r="V507" s="179"/>
      <c r="W507" s="179"/>
      <c r="X507" s="179"/>
      <c r="Y507" s="112" t="s">
        <v>229</v>
      </c>
      <c r="AA507" s="113" t="s">
        <v>918</v>
      </c>
      <c r="AB507" s="179">
        <v>49</v>
      </c>
    </row>
    <row r="508" spans="1:28" s="153" customFormat="1" x14ac:dyDescent="0.25">
      <c r="A508" s="195">
        <v>43025</v>
      </c>
      <c r="B508" s="187">
        <v>751</v>
      </c>
      <c r="D508" s="187"/>
      <c r="E508" s="187"/>
      <c r="F508" s="144" t="s">
        <v>343</v>
      </c>
      <c r="G508" s="179">
        <v>58</v>
      </c>
      <c r="H508" s="179">
        <f t="shared" si="28"/>
        <v>14.444444444444445</v>
      </c>
      <c r="I508" s="187"/>
      <c r="J508" s="187"/>
      <c r="K508" s="179">
        <v>55.7</v>
      </c>
      <c r="L508" s="179">
        <f t="shared" si="27"/>
        <v>13.166666666666668</v>
      </c>
      <c r="M508" s="187"/>
      <c r="N508" s="187"/>
      <c r="O508" s="187"/>
      <c r="P508" s="187"/>
      <c r="Q508" s="179">
        <v>8.9</v>
      </c>
      <c r="R508" s="185">
        <v>7.61</v>
      </c>
      <c r="S508" s="22">
        <v>340.6</v>
      </c>
      <c r="T508" s="179">
        <v>34.299999999999997</v>
      </c>
      <c r="U508" s="179"/>
      <c r="V508" s="179"/>
      <c r="W508" s="179"/>
      <c r="X508" s="179"/>
      <c r="Y508" s="112" t="s">
        <v>115</v>
      </c>
      <c r="AA508" s="113" t="s">
        <v>884</v>
      </c>
      <c r="AB508" s="179">
        <v>49</v>
      </c>
    </row>
    <row r="509" spans="1:28" s="153" customFormat="1" x14ac:dyDescent="0.25">
      <c r="A509" s="195">
        <v>43025</v>
      </c>
      <c r="B509" s="187">
        <v>1522</v>
      </c>
      <c r="D509" s="187"/>
      <c r="E509" s="187"/>
      <c r="F509" s="144" t="s">
        <v>343</v>
      </c>
      <c r="G509" s="179">
        <v>69.099999999999994</v>
      </c>
      <c r="H509" s="179">
        <f t="shared" si="28"/>
        <v>20.611111111111107</v>
      </c>
      <c r="I509" s="187"/>
      <c r="J509" s="187"/>
      <c r="K509" s="179">
        <v>90.3</v>
      </c>
      <c r="L509" s="179">
        <f t="shared" si="27"/>
        <v>32.388888888888886</v>
      </c>
      <c r="M509" s="187"/>
      <c r="N509" s="187"/>
      <c r="O509" s="187"/>
      <c r="P509" s="187"/>
      <c r="Q509" s="179">
        <v>9.9</v>
      </c>
      <c r="R509" s="185">
        <v>7.49</v>
      </c>
      <c r="S509" s="22">
        <v>364</v>
      </c>
      <c r="T509" s="179">
        <v>17.399999999999999</v>
      </c>
      <c r="U509" s="179"/>
      <c r="V509" s="179"/>
      <c r="W509" s="179"/>
      <c r="X509" s="179"/>
      <c r="Y509" s="112" t="s">
        <v>229</v>
      </c>
      <c r="AA509" s="113" t="s">
        <v>661</v>
      </c>
      <c r="AB509" s="179">
        <v>49</v>
      </c>
    </row>
    <row r="510" spans="1:28" s="153" customFormat="1" x14ac:dyDescent="0.25">
      <c r="A510" s="195">
        <v>43026</v>
      </c>
      <c r="B510" s="187">
        <v>748</v>
      </c>
      <c r="D510" s="187"/>
      <c r="E510" s="187"/>
      <c r="F510" s="144" t="s">
        <v>343</v>
      </c>
      <c r="G510" s="179">
        <v>58.9</v>
      </c>
      <c r="H510" s="179">
        <f t="shared" si="28"/>
        <v>14.944444444444443</v>
      </c>
      <c r="I510" s="187"/>
      <c r="J510" s="187"/>
      <c r="K510" s="179">
        <v>57</v>
      </c>
      <c r="L510" s="179">
        <f t="shared" si="27"/>
        <v>13.888888888888889</v>
      </c>
      <c r="M510" s="187"/>
      <c r="N510" s="187"/>
      <c r="O510" s="187"/>
      <c r="P510" s="187"/>
      <c r="Q510" s="179">
        <v>9.8000000000000007</v>
      </c>
      <c r="R510" s="185">
        <v>7.51</v>
      </c>
      <c r="S510" s="22">
        <v>348.40000000000003</v>
      </c>
      <c r="T510" s="179">
        <v>31</v>
      </c>
      <c r="U510" s="179"/>
      <c r="V510" s="179"/>
      <c r="W510" s="179"/>
      <c r="X510" s="179"/>
      <c r="Y510" s="112" t="s">
        <v>115</v>
      </c>
      <c r="AA510" s="113" t="s">
        <v>866</v>
      </c>
      <c r="AB510" s="179">
        <v>49</v>
      </c>
    </row>
    <row r="511" spans="1:28" s="153" customFormat="1" x14ac:dyDescent="0.25">
      <c r="A511" s="195">
        <v>43026</v>
      </c>
      <c r="B511" s="187">
        <v>1343</v>
      </c>
      <c r="D511" s="187"/>
      <c r="E511" s="187"/>
      <c r="F511" s="144" t="s">
        <v>343</v>
      </c>
      <c r="G511" s="179">
        <v>68.2</v>
      </c>
      <c r="H511" s="179">
        <f t="shared" si="28"/>
        <v>20.111111111111111</v>
      </c>
      <c r="I511" s="187"/>
      <c r="J511" s="187"/>
      <c r="K511" s="179">
        <v>82.5</v>
      </c>
      <c r="L511" s="179">
        <f t="shared" si="27"/>
        <v>28.055555555555554</v>
      </c>
      <c r="M511" s="187"/>
      <c r="N511" s="187"/>
      <c r="O511" s="187"/>
      <c r="P511" s="187"/>
      <c r="Q511" s="179">
        <v>7.8</v>
      </c>
      <c r="R511" s="185">
        <v>7.38</v>
      </c>
      <c r="S511" s="22">
        <v>369.2</v>
      </c>
      <c r="T511" s="179">
        <v>14.5</v>
      </c>
      <c r="U511" s="179"/>
      <c r="V511" s="179"/>
      <c r="W511" s="179"/>
      <c r="X511" s="179"/>
      <c r="Y511" s="112" t="s">
        <v>429</v>
      </c>
      <c r="AA511" s="113" t="s">
        <v>918</v>
      </c>
      <c r="AB511" s="179">
        <v>49</v>
      </c>
    </row>
    <row r="512" spans="1:28" s="153" customFormat="1" x14ac:dyDescent="0.25">
      <c r="A512" s="195">
        <v>43027</v>
      </c>
      <c r="B512" s="187">
        <v>759</v>
      </c>
      <c r="D512" s="187"/>
      <c r="E512" s="187"/>
      <c r="F512" s="144" t="s">
        <v>343</v>
      </c>
      <c r="G512" s="179">
        <v>62</v>
      </c>
      <c r="H512" s="179">
        <f t="shared" si="28"/>
        <v>16.666666666666668</v>
      </c>
      <c r="I512" s="187"/>
      <c r="J512" s="187"/>
      <c r="K512" s="179">
        <v>60.8</v>
      </c>
      <c r="L512" s="179">
        <f t="shared" si="27"/>
        <v>15.999999999999998</v>
      </c>
      <c r="M512" s="187"/>
      <c r="N512" s="187"/>
      <c r="O512" s="187"/>
      <c r="P512" s="187"/>
      <c r="Q512" s="179">
        <v>8.1999999999999993</v>
      </c>
      <c r="R512" s="185">
        <v>7.39</v>
      </c>
      <c r="S512" s="22">
        <v>341.90000000000003</v>
      </c>
      <c r="T512" s="179">
        <v>39.5</v>
      </c>
      <c r="U512" s="179"/>
      <c r="V512" s="179"/>
      <c r="W512" s="179"/>
      <c r="X512" s="179"/>
      <c r="Y512" s="112" t="s">
        <v>463</v>
      </c>
      <c r="AA512" s="113" t="s">
        <v>919</v>
      </c>
      <c r="AB512" s="179">
        <v>49</v>
      </c>
    </row>
    <row r="513" spans="1:28" s="153" customFormat="1" x14ac:dyDescent="0.25">
      <c r="A513" s="195">
        <v>43027</v>
      </c>
      <c r="B513" s="187">
        <v>1720</v>
      </c>
      <c r="D513" s="187"/>
      <c r="E513" s="187"/>
      <c r="F513" s="144" t="s">
        <v>343</v>
      </c>
      <c r="G513" s="179">
        <v>66.2</v>
      </c>
      <c r="H513" s="179">
        <f t="shared" si="28"/>
        <v>19</v>
      </c>
      <c r="I513" s="187"/>
      <c r="J513" s="187"/>
      <c r="K513" s="179">
        <v>80.5</v>
      </c>
      <c r="L513" s="179">
        <f t="shared" si="27"/>
        <v>26.944444444444443</v>
      </c>
      <c r="M513" s="187"/>
      <c r="N513" s="187"/>
      <c r="O513" s="187"/>
      <c r="P513" s="187"/>
      <c r="Q513" s="179">
        <v>7.6</v>
      </c>
      <c r="R513" s="185">
        <v>7.59</v>
      </c>
      <c r="S513" s="22">
        <v>365.3</v>
      </c>
      <c r="T513" s="179">
        <v>20</v>
      </c>
      <c r="U513" s="179"/>
      <c r="V513" s="179"/>
      <c r="W513" s="179"/>
      <c r="X513" s="179"/>
      <c r="Y513" s="112" t="s">
        <v>466</v>
      </c>
      <c r="AA513" s="113" t="s">
        <v>920</v>
      </c>
      <c r="AB513" s="179">
        <v>49</v>
      </c>
    </row>
    <row r="514" spans="1:28" s="153" customFormat="1" x14ac:dyDescent="0.25">
      <c r="A514" s="195">
        <v>43028</v>
      </c>
      <c r="B514" s="187">
        <v>742</v>
      </c>
      <c r="D514" s="187"/>
      <c r="E514" s="187"/>
      <c r="F514" s="144" t="s">
        <v>343</v>
      </c>
      <c r="G514" s="179">
        <v>59.6</v>
      </c>
      <c r="H514" s="179">
        <f t="shared" si="28"/>
        <v>15.333333333333334</v>
      </c>
      <c r="I514" s="187"/>
      <c r="J514" s="187"/>
      <c r="K514" s="179">
        <v>55</v>
      </c>
      <c r="L514" s="179">
        <f t="shared" si="27"/>
        <v>12.777777777777777</v>
      </c>
      <c r="M514" s="187"/>
      <c r="N514" s="187"/>
      <c r="O514" s="187"/>
      <c r="P514" s="187"/>
      <c r="Q514" s="179">
        <v>7.7</v>
      </c>
      <c r="R514" s="185">
        <v>7.72</v>
      </c>
      <c r="S514" s="22">
        <v>361.40000000000003</v>
      </c>
      <c r="T514" s="179">
        <v>31.1</v>
      </c>
      <c r="U514" s="179"/>
      <c r="V514" s="179"/>
      <c r="W514" s="179"/>
      <c r="X514" s="179"/>
      <c r="Y514" s="112" t="s">
        <v>69</v>
      </c>
      <c r="AA514" s="113" t="s">
        <v>915</v>
      </c>
      <c r="AB514" s="179">
        <v>49</v>
      </c>
    </row>
    <row r="515" spans="1:28" s="153" customFormat="1" x14ac:dyDescent="0.25">
      <c r="A515" s="195">
        <v>43029</v>
      </c>
      <c r="B515" s="187">
        <v>1533</v>
      </c>
      <c r="D515" s="187"/>
      <c r="E515" s="187"/>
      <c r="F515" s="144" t="s">
        <v>343</v>
      </c>
      <c r="G515" s="179">
        <v>65.400000000000006</v>
      </c>
      <c r="H515" s="179">
        <f t="shared" si="28"/>
        <v>18.555555555555557</v>
      </c>
      <c r="I515" s="187"/>
      <c r="J515" s="187"/>
      <c r="K515" s="179">
        <v>76.099999999999994</v>
      </c>
      <c r="L515" s="179">
        <f t="shared" si="27"/>
        <v>24.499999999999996</v>
      </c>
      <c r="M515" s="187"/>
      <c r="N515" s="187"/>
      <c r="O515" s="187"/>
      <c r="P515" s="187"/>
      <c r="Q515" s="179">
        <v>10.1</v>
      </c>
      <c r="R515" s="185">
        <v>7.77</v>
      </c>
      <c r="S515" s="22">
        <v>369.2</v>
      </c>
      <c r="T515" s="179">
        <v>16.5</v>
      </c>
      <c r="U515" s="130"/>
      <c r="V515" s="130"/>
      <c r="W515" s="130"/>
      <c r="X515" s="130"/>
      <c r="Y515" s="112" t="s">
        <v>831</v>
      </c>
      <c r="AA515" s="113" t="s">
        <v>914</v>
      </c>
      <c r="AB515" s="179">
        <v>49</v>
      </c>
    </row>
    <row r="516" spans="1:28" s="153" customFormat="1" x14ac:dyDescent="0.25">
      <c r="A516" s="195">
        <v>43030</v>
      </c>
      <c r="B516" s="187">
        <v>751</v>
      </c>
      <c r="D516" s="187"/>
      <c r="E516" s="187"/>
      <c r="F516" s="144" t="s">
        <v>343</v>
      </c>
      <c r="G516" s="179">
        <v>55.4</v>
      </c>
      <c r="H516" s="179">
        <f t="shared" si="28"/>
        <v>12.999999999999998</v>
      </c>
      <c r="I516" s="187"/>
      <c r="J516" s="187"/>
      <c r="K516" s="179">
        <v>49.4</v>
      </c>
      <c r="L516" s="179">
        <f t="shared" si="27"/>
        <v>9.6666666666666661</v>
      </c>
      <c r="M516" s="187"/>
      <c r="N516" s="187"/>
      <c r="O516" s="187"/>
      <c r="P516" s="187"/>
      <c r="Q516" s="179">
        <v>8.8000000000000007</v>
      </c>
      <c r="R516" s="185">
        <v>7.59</v>
      </c>
      <c r="S516" s="22">
        <v>332.8</v>
      </c>
      <c r="T516" s="179">
        <v>33.299999999999997</v>
      </c>
      <c r="U516" s="179"/>
      <c r="V516" s="179"/>
      <c r="W516" s="179"/>
      <c r="X516" s="179"/>
      <c r="Y516" s="112" t="s">
        <v>115</v>
      </c>
      <c r="AA516" s="113" t="s">
        <v>921</v>
      </c>
      <c r="AB516" s="179">
        <v>49</v>
      </c>
    </row>
    <row r="517" spans="1:28" s="153" customFormat="1" x14ac:dyDescent="0.25">
      <c r="A517" s="195">
        <v>43030</v>
      </c>
      <c r="B517" s="187">
        <v>1340</v>
      </c>
      <c r="D517" s="187"/>
      <c r="E517" s="187"/>
      <c r="F517" s="144" t="s">
        <v>343</v>
      </c>
      <c r="G517" s="179">
        <v>69.099999999999994</v>
      </c>
      <c r="H517" s="179">
        <f t="shared" si="28"/>
        <v>20.611111111111107</v>
      </c>
      <c r="I517" s="187"/>
      <c r="J517" s="187"/>
      <c r="K517" s="179">
        <v>84.4</v>
      </c>
      <c r="L517" s="179">
        <f t="shared" si="27"/>
        <v>29.111111111111114</v>
      </c>
      <c r="M517" s="187"/>
      <c r="N517" s="187"/>
      <c r="O517" s="187"/>
      <c r="P517" s="187"/>
      <c r="Q517" s="179">
        <v>10</v>
      </c>
      <c r="R517" s="185">
        <v>7.55</v>
      </c>
      <c r="S517" s="22">
        <v>375.7</v>
      </c>
      <c r="T517" s="179">
        <v>11.7</v>
      </c>
      <c r="U517" s="179"/>
      <c r="V517" s="179"/>
      <c r="W517" s="179"/>
      <c r="X517" s="179"/>
      <c r="Y517" s="112" t="s">
        <v>70</v>
      </c>
      <c r="AA517" s="113" t="s">
        <v>922</v>
      </c>
      <c r="AB517" s="179">
        <v>49</v>
      </c>
    </row>
    <row r="518" spans="1:28" s="153" customFormat="1" x14ac:dyDescent="0.25">
      <c r="A518" s="195">
        <v>43031</v>
      </c>
      <c r="B518" s="187">
        <v>810</v>
      </c>
      <c r="D518" s="187"/>
      <c r="E518" s="187"/>
      <c r="F518" s="144" t="s">
        <v>343</v>
      </c>
      <c r="G518" s="179">
        <v>56.4</v>
      </c>
      <c r="H518" s="179">
        <f t="shared" si="28"/>
        <v>13.555555555555554</v>
      </c>
      <c r="I518" s="187"/>
      <c r="J518" s="187"/>
      <c r="K518" s="179">
        <v>57.2</v>
      </c>
      <c r="L518" s="179">
        <f t="shared" si="27"/>
        <v>14.000000000000002</v>
      </c>
      <c r="M518" s="187"/>
      <c r="N518" s="187"/>
      <c r="O518" s="187"/>
      <c r="P518" s="187"/>
      <c r="Q518" s="179">
        <v>9.1999999999999993</v>
      </c>
      <c r="R518" s="185">
        <v>8.0399999999999991</v>
      </c>
      <c r="S518" s="22">
        <v>390</v>
      </c>
      <c r="T518" s="179">
        <v>31.6</v>
      </c>
      <c r="U518" s="179"/>
      <c r="V518" s="179"/>
      <c r="W518" s="179"/>
      <c r="X518" s="179"/>
      <c r="Y518" s="112" t="s">
        <v>923</v>
      </c>
      <c r="AA518" s="113" t="s">
        <v>924</v>
      </c>
      <c r="AB518" s="179">
        <v>49</v>
      </c>
    </row>
    <row r="519" spans="1:28" s="153" customFormat="1" x14ac:dyDescent="0.25">
      <c r="A519" s="195">
        <v>43031</v>
      </c>
      <c r="B519" s="187">
        <v>1413</v>
      </c>
      <c r="D519" s="187"/>
      <c r="E519" s="187"/>
      <c r="F519" s="144" t="s">
        <v>343</v>
      </c>
      <c r="G519" s="179">
        <v>69.400000000000006</v>
      </c>
      <c r="H519" s="179">
        <f t="shared" si="28"/>
        <v>20.777777777777782</v>
      </c>
      <c r="I519" s="187"/>
      <c r="J519" s="187"/>
      <c r="K519" s="179">
        <v>91</v>
      </c>
      <c r="L519" s="179">
        <f t="shared" si="27"/>
        <v>32.777777777777779</v>
      </c>
      <c r="M519" s="187"/>
      <c r="N519" s="187"/>
      <c r="O519" s="187"/>
      <c r="P519" s="187"/>
      <c r="Q519" s="179">
        <v>7.7</v>
      </c>
      <c r="R519" s="185">
        <v>7.38</v>
      </c>
      <c r="S519" s="22">
        <v>373.1</v>
      </c>
      <c r="T519" s="179">
        <v>15.6</v>
      </c>
      <c r="U519" s="179"/>
      <c r="V519" s="179"/>
      <c r="W519" s="179"/>
      <c r="X519" s="179"/>
      <c r="Y519" s="112" t="s">
        <v>144</v>
      </c>
      <c r="AA519" s="113" t="s">
        <v>925</v>
      </c>
      <c r="AB519" s="179">
        <v>49</v>
      </c>
    </row>
    <row r="520" spans="1:28" s="153" customFormat="1" x14ac:dyDescent="0.25">
      <c r="A520" s="195">
        <v>43032</v>
      </c>
      <c r="B520" s="187">
        <v>1420</v>
      </c>
      <c r="D520" s="187"/>
      <c r="E520" s="187"/>
      <c r="F520" s="144" t="s">
        <v>343</v>
      </c>
      <c r="G520" s="179">
        <v>70.099999999999994</v>
      </c>
      <c r="H520" s="179">
        <f t="shared" si="28"/>
        <v>21.166666666666664</v>
      </c>
      <c r="I520" s="187"/>
      <c r="J520" s="187"/>
      <c r="K520" s="179">
        <v>86.9</v>
      </c>
      <c r="L520" s="179">
        <f t="shared" si="27"/>
        <v>30.500000000000004</v>
      </c>
      <c r="M520" s="187"/>
      <c r="N520" s="187"/>
      <c r="O520" s="187"/>
      <c r="P520" s="187"/>
      <c r="Q520" s="179">
        <v>10.5</v>
      </c>
      <c r="R520" s="185">
        <v>7.99</v>
      </c>
      <c r="S520" s="22">
        <v>369.2</v>
      </c>
      <c r="T520" s="179">
        <v>14.1</v>
      </c>
      <c r="U520" s="179"/>
      <c r="V520" s="179"/>
      <c r="W520" s="179"/>
      <c r="X520" s="179"/>
      <c r="Y520" s="112" t="s">
        <v>70</v>
      </c>
      <c r="AA520" s="113" t="s">
        <v>926</v>
      </c>
      <c r="AB520" s="179">
        <v>49</v>
      </c>
    </row>
    <row r="521" spans="1:28" s="153" customFormat="1" x14ac:dyDescent="0.25">
      <c r="A521" s="195">
        <v>43033</v>
      </c>
      <c r="B521" s="187">
        <v>1537</v>
      </c>
      <c r="D521" s="187"/>
      <c r="E521" s="187"/>
      <c r="F521" s="144" t="s">
        <v>343</v>
      </c>
      <c r="G521" s="179">
        <v>67.3</v>
      </c>
      <c r="H521" s="179">
        <f t="shared" si="28"/>
        <v>19.611111111111111</v>
      </c>
      <c r="I521" s="187"/>
      <c r="J521" s="187"/>
      <c r="K521" s="179">
        <v>83</v>
      </c>
      <c r="L521" s="179">
        <f t="shared" si="27"/>
        <v>28.333333333333332</v>
      </c>
      <c r="M521" s="187"/>
      <c r="N521" s="187"/>
      <c r="O521" s="187"/>
      <c r="P521" s="187"/>
      <c r="Q521" s="179">
        <v>8.6999999999999993</v>
      </c>
      <c r="R521" s="185">
        <v>8.1999999999999993</v>
      </c>
      <c r="S521" s="22">
        <v>371.8</v>
      </c>
      <c r="T521" s="179">
        <v>19.8</v>
      </c>
      <c r="U521" s="179"/>
      <c r="V521" s="179"/>
      <c r="W521" s="179"/>
      <c r="X521" s="179"/>
      <c r="Y521" s="112" t="s">
        <v>70</v>
      </c>
      <c r="AA521" s="113" t="s">
        <v>927</v>
      </c>
      <c r="AB521" s="179">
        <v>49</v>
      </c>
    </row>
    <row r="522" spans="1:28" x14ac:dyDescent="0.25">
      <c r="A522" s="69">
        <v>43034</v>
      </c>
      <c r="B522" s="112">
        <v>823</v>
      </c>
      <c r="F522" s="144" t="s">
        <v>343</v>
      </c>
      <c r="G522" s="130">
        <v>58</v>
      </c>
      <c r="H522" s="130">
        <f t="shared" si="28"/>
        <v>14.444444444444445</v>
      </c>
      <c r="K522" s="130">
        <v>55.5</v>
      </c>
      <c r="L522" s="130">
        <f t="shared" si="27"/>
        <v>13.055555555555555</v>
      </c>
      <c r="Q522" s="130">
        <v>8.9</v>
      </c>
      <c r="R522" s="131">
        <v>8.2799999999999994</v>
      </c>
      <c r="S522" s="22">
        <v>367.90000000000003</v>
      </c>
      <c r="T522" s="130">
        <v>28.9</v>
      </c>
      <c r="Y522" s="112" t="s">
        <v>104</v>
      </c>
      <c r="AA522" s="113" t="s">
        <v>920</v>
      </c>
      <c r="AB522" s="179">
        <v>49</v>
      </c>
    </row>
    <row r="523" spans="1:28" s="153" customFormat="1" x14ac:dyDescent="0.25">
      <c r="A523" s="195">
        <v>43034</v>
      </c>
      <c r="B523" s="187">
        <v>1239</v>
      </c>
      <c r="D523" s="187"/>
      <c r="E523" s="187"/>
      <c r="F523" s="144" t="s">
        <v>343</v>
      </c>
      <c r="G523" s="179">
        <v>66.400000000000006</v>
      </c>
      <c r="H523" s="179">
        <f t="shared" si="28"/>
        <v>19.111111111111114</v>
      </c>
      <c r="I523" s="187"/>
      <c r="J523" s="187"/>
      <c r="K523" s="179">
        <v>80.2</v>
      </c>
      <c r="L523" s="179">
        <f t="shared" si="27"/>
        <v>26.777777777777779</v>
      </c>
      <c r="M523" s="187"/>
      <c r="N523" s="187"/>
      <c r="O523" s="187"/>
      <c r="P523" s="187"/>
      <c r="Q523" s="179">
        <v>9.6</v>
      </c>
      <c r="R523" s="185">
        <v>7.72</v>
      </c>
      <c r="S523" s="22">
        <v>369.2</v>
      </c>
      <c r="T523" s="179">
        <v>15.6</v>
      </c>
      <c r="U523" s="179"/>
      <c r="V523" s="179"/>
      <c r="W523" s="179"/>
      <c r="X523" s="179"/>
      <c r="Y523" s="112" t="s">
        <v>70</v>
      </c>
      <c r="AA523" s="113" t="s">
        <v>931</v>
      </c>
      <c r="AB523" s="179">
        <v>49</v>
      </c>
    </row>
    <row r="524" spans="1:28" s="153" customFormat="1" x14ac:dyDescent="0.25">
      <c r="A524" s="195">
        <v>43037</v>
      </c>
      <c r="B524" s="187">
        <v>1232</v>
      </c>
      <c r="D524" s="187"/>
      <c r="E524" s="187"/>
      <c r="F524" s="144" t="s">
        <v>343</v>
      </c>
      <c r="G524" s="179">
        <v>66</v>
      </c>
      <c r="H524" s="179">
        <f t="shared" si="28"/>
        <v>18.888888888888889</v>
      </c>
      <c r="I524" s="187"/>
      <c r="J524" s="187"/>
      <c r="K524" s="179">
        <v>77.900000000000006</v>
      </c>
      <c r="L524" s="179">
        <f t="shared" si="27"/>
        <v>25.500000000000004</v>
      </c>
      <c r="M524" s="187"/>
      <c r="N524" s="187"/>
      <c r="O524" s="187"/>
      <c r="P524" s="187"/>
      <c r="Q524" s="179">
        <v>12.3</v>
      </c>
      <c r="R524" s="185">
        <v>8.08</v>
      </c>
      <c r="S524" s="22">
        <v>365.3</v>
      </c>
      <c r="T524" s="179">
        <v>13.4</v>
      </c>
      <c r="U524" s="179"/>
      <c r="V524" s="179"/>
      <c r="W524" s="179"/>
      <c r="X524" s="179"/>
      <c r="Y524" s="112" t="s">
        <v>70</v>
      </c>
      <c r="AA524" s="113" t="s">
        <v>893</v>
      </c>
      <c r="AB524" s="179">
        <v>49</v>
      </c>
    </row>
    <row r="525" spans="1:28" s="153" customFormat="1" x14ac:dyDescent="0.25">
      <c r="A525" s="195">
        <v>43038</v>
      </c>
      <c r="B525" s="187">
        <v>1432</v>
      </c>
      <c r="D525" s="187"/>
      <c r="E525" s="187"/>
      <c r="F525" s="144" t="s">
        <v>343</v>
      </c>
      <c r="G525" s="179">
        <v>63.1</v>
      </c>
      <c r="H525" s="179">
        <f t="shared" si="28"/>
        <v>17.277777777777779</v>
      </c>
      <c r="I525" s="187"/>
      <c r="J525" s="187"/>
      <c r="K525" s="179">
        <v>75.099999999999994</v>
      </c>
      <c r="L525" s="179">
        <f t="shared" si="27"/>
        <v>23.944444444444439</v>
      </c>
      <c r="M525" s="187"/>
      <c r="N525" s="187"/>
      <c r="O525" s="187"/>
      <c r="P525" s="187"/>
      <c r="Q525" s="179">
        <v>10.4</v>
      </c>
      <c r="R525" s="185">
        <v>7.71</v>
      </c>
      <c r="S525" s="22">
        <v>360.1</v>
      </c>
      <c r="T525" s="179">
        <v>14.8</v>
      </c>
      <c r="U525" s="179"/>
      <c r="V525" s="179"/>
      <c r="W525" s="179"/>
      <c r="X525" s="179"/>
      <c r="Y525" s="112" t="s">
        <v>429</v>
      </c>
      <c r="AA525" s="113" t="s">
        <v>939</v>
      </c>
      <c r="AB525" s="179">
        <v>49</v>
      </c>
    </row>
    <row r="526" spans="1:28" s="153" customFormat="1" x14ac:dyDescent="0.25">
      <c r="A526" s="195">
        <v>43038</v>
      </c>
      <c r="B526" s="187">
        <v>1625</v>
      </c>
      <c r="C526" s="144" t="s">
        <v>942</v>
      </c>
      <c r="D526" s="187">
        <v>1625</v>
      </c>
      <c r="E526" s="187"/>
      <c r="F526" s="144" t="s">
        <v>343</v>
      </c>
      <c r="G526" s="179">
        <v>62.6</v>
      </c>
      <c r="H526" s="179">
        <f t="shared" si="28"/>
        <v>17</v>
      </c>
      <c r="I526" s="187"/>
      <c r="J526" s="187"/>
      <c r="K526" s="179">
        <v>73.400000000000006</v>
      </c>
      <c r="L526" s="179">
        <f t="shared" si="27"/>
        <v>23.000000000000004</v>
      </c>
      <c r="M526" s="187"/>
      <c r="N526" s="187"/>
      <c r="O526" s="187"/>
      <c r="P526" s="187"/>
      <c r="Q526" s="179">
        <v>10.9</v>
      </c>
      <c r="R526" s="185">
        <v>7.72</v>
      </c>
      <c r="S526" s="22">
        <v>348.40000000000003</v>
      </c>
      <c r="T526" s="179">
        <v>12.7</v>
      </c>
      <c r="U526" s="179">
        <v>26.6</v>
      </c>
      <c r="V526" s="179"/>
      <c r="W526" s="179"/>
      <c r="X526" s="179"/>
      <c r="Y526" s="112" t="s">
        <v>429</v>
      </c>
      <c r="AA526" s="113" t="s">
        <v>917</v>
      </c>
      <c r="AB526" s="179">
        <v>49</v>
      </c>
    </row>
    <row r="527" spans="1:28" s="153" customFormat="1" x14ac:dyDescent="0.25">
      <c r="A527" s="195">
        <v>43039</v>
      </c>
      <c r="B527" s="187">
        <v>1200</v>
      </c>
      <c r="D527" s="187"/>
      <c r="E527" s="187"/>
      <c r="F527" s="144" t="s">
        <v>343</v>
      </c>
      <c r="G527" s="179">
        <v>62</v>
      </c>
      <c r="H527" s="179">
        <f t="shared" si="28"/>
        <v>16.666666666666668</v>
      </c>
      <c r="I527" s="187"/>
      <c r="J527" s="187"/>
      <c r="K527" s="179">
        <v>72.099999999999994</v>
      </c>
      <c r="L527" s="179">
        <f t="shared" si="27"/>
        <v>22.277777777777775</v>
      </c>
      <c r="M527" s="187"/>
      <c r="N527" s="187"/>
      <c r="O527" s="187"/>
      <c r="P527" s="187"/>
      <c r="Q527" s="179">
        <v>10.9</v>
      </c>
      <c r="R527" s="185">
        <v>7.66</v>
      </c>
      <c r="S527" s="22">
        <v>360.1</v>
      </c>
      <c r="T527" s="179">
        <v>16.2</v>
      </c>
      <c r="U527" s="179"/>
      <c r="V527" s="179"/>
      <c r="W527" s="179"/>
      <c r="X527" s="179"/>
      <c r="Y527" s="112" t="s">
        <v>463</v>
      </c>
      <c r="AA527" s="113" t="s">
        <v>931</v>
      </c>
      <c r="AB527" s="179">
        <v>49</v>
      </c>
    </row>
    <row r="528" spans="1:28" s="153" customFormat="1" x14ac:dyDescent="0.25">
      <c r="A528" s="195">
        <v>43040</v>
      </c>
      <c r="B528" s="187">
        <v>947</v>
      </c>
      <c r="D528" s="187"/>
      <c r="E528" s="187"/>
      <c r="F528" s="144" t="s">
        <v>343</v>
      </c>
      <c r="G528" s="179">
        <v>58.7</v>
      </c>
      <c r="H528" s="179">
        <f t="shared" si="28"/>
        <v>14.833333333333334</v>
      </c>
      <c r="I528" s="187"/>
      <c r="J528" s="187"/>
      <c r="K528" s="179">
        <v>64.099999999999994</v>
      </c>
      <c r="L528" s="179">
        <f t="shared" si="27"/>
        <v>17.833333333333329</v>
      </c>
      <c r="M528" s="187"/>
      <c r="N528" s="187"/>
      <c r="O528" s="187"/>
      <c r="P528" s="187"/>
      <c r="Q528" s="179">
        <v>12.4</v>
      </c>
      <c r="R528" s="187">
        <v>7.62</v>
      </c>
      <c r="S528" s="22">
        <v>351</v>
      </c>
      <c r="T528" s="179">
        <v>19.8</v>
      </c>
      <c r="U528" s="179"/>
      <c r="V528" s="179"/>
      <c r="W528" s="179"/>
      <c r="X528" s="179"/>
      <c r="Y528" s="112" t="s">
        <v>115</v>
      </c>
      <c r="AA528" s="113" t="s">
        <v>884</v>
      </c>
      <c r="AB528" s="179">
        <v>49</v>
      </c>
    </row>
    <row r="529" spans="1:28" s="153" customFormat="1" x14ac:dyDescent="0.25">
      <c r="A529" s="195">
        <v>43040</v>
      </c>
      <c r="B529" s="187">
        <v>1341</v>
      </c>
      <c r="D529" s="187"/>
      <c r="E529" s="187"/>
      <c r="F529" s="144" t="s">
        <v>343</v>
      </c>
      <c r="G529" s="179">
        <v>65</v>
      </c>
      <c r="H529" s="179">
        <f t="shared" si="28"/>
        <v>18.333333333333332</v>
      </c>
      <c r="I529" s="187"/>
      <c r="J529" s="187"/>
      <c r="K529" s="179">
        <v>75.3</v>
      </c>
      <c r="L529" s="179">
        <f t="shared" si="27"/>
        <v>24.055555555555554</v>
      </c>
      <c r="M529" s="187"/>
      <c r="N529" s="187"/>
      <c r="O529" s="187"/>
      <c r="P529" s="187"/>
      <c r="Q529" s="179">
        <v>10.5</v>
      </c>
      <c r="R529" s="187">
        <v>7.61</v>
      </c>
      <c r="S529" s="22">
        <v>358.8</v>
      </c>
      <c r="T529" s="179">
        <v>13.3</v>
      </c>
      <c r="U529" s="179"/>
      <c r="V529" s="179"/>
      <c r="W529" s="179"/>
      <c r="X529" s="179"/>
      <c r="Y529" s="112" t="s">
        <v>495</v>
      </c>
      <c r="AA529" s="113" t="s">
        <v>925</v>
      </c>
      <c r="AB529" s="179">
        <v>49</v>
      </c>
    </row>
    <row r="530" spans="1:28" s="153" customFormat="1" x14ac:dyDescent="0.25">
      <c r="A530" s="195">
        <v>43044</v>
      </c>
      <c r="B530" s="187">
        <v>1200</v>
      </c>
      <c r="D530" s="187"/>
      <c r="E530" s="187"/>
      <c r="F530" s="144" t="s">
        <v>343</v>
      </c>
      <c r="G530" s="179">
        <v>64</v>
      </c>
      <c r="H530" s="179">
        <f t="shared" si="28"/>
        <v>17.777777777777779</v>
      </c>
      <c r="I530" s="187"/>
      <c r="J530" s="187"/>
      <c r="K530" s="179">
        <v>73</v>
      </c>
      <c r="L530" s="179">
        <f t="shared" si="27"/>
        <v>22.777777777777779</v>
      </c>
      <c r="M530" s="187"/>
      <c r="N530" s="187"/>
      <c r="O530" s="187"/>
      <c r="P530" s="187"/>
      <c r="Q530" s="179">
        <v>11.9</v>
      </c>
      <c r="R530" s="187">
        <v>7.93</v>
      </c>
      <c r="S530" s="22">
        <v>366.6</v>
      </c>
      <c r="T530" s="179">
        <v>15.8</v>
      </c>
      <c r="U530" s="179"/>
      <c r="V530" s="179"/>
      <c r="W530" s="179"/>
      <c r="X530" s="179"/>
      <c r="Y530" s="112" t="s">
        <v>831</v>
      </c>
      <c r="AA530" s="113" t="s">
        <v>884</v>
      </c>
      <c r="AB530" s="179">
        <v>49</v>
      </c>
    </row>
    <row r="531" spans="1:28" s="153" customFormat="1" x14ac:dyDescent="0.25">
      <c r="A531" s="195">
        <v>43045</v>
      </c>
      <c r="B531" s="187">
        <v>747</v>
      </c>
      <c r="D531" s="187"/>
      <c r="E531" s="187"/>
      <c r="F531" s="144" t="s">
        <v>343</v>
      </c>
      <c r="G531" s="179">
        <v>54.5</v>
      </c>
      <c r="H531" s="179">
        <f t="shared" si="28"/>
        <v>12.5</v>
      </c>
      <c r="I531" s="187"/>
      <c r="J531" s="187"/>
      <c r="K531" s="179">
        <v>45.6</v>
      </c>
      <c r="L531" s="179">
        <f t="shared" si="27"/>
        <v>7.5555555555555562</v>
      </c>
      <c r="M531" s="187"/>
      <c r="N531" s="187"/>
      <c r="O531" s="187"/>
      <c r="P531" s="187"/>
      <c r="Q531" s="179">
        <v>9.3000000000000007</v>
      </c>
      <c r="R531" s="187">
        <v>7.83</v>
      </c>
      <c r="S531" s="22">
        <v>345.8</v>
      </c>
      <c r="T531" s="179">
        <v>22.8</v>
      </c>
      <c r="U531" s="179"/>
      <c r="V531" s="179"/>
      <c r="W531" s="179"/>
      <c r="X531" s="179"/>
      <c r="Y531" s="112" t="s">
        <v>943</v>
      </c>
      <c r="AA531" s="113" t="s">
        <v>926</v>
      </c>
      <c r="AB531" s="179">
        <v>49</v>
      </c>
    </row>
    <row r="532" spans="1:28" x14ac:dyDescent="0.25">
      <c r="A532" s="69">
        <v>43045</v>
      </c>
      <c r="B532" s="112">
        <v>1238</v>
      </c>
      <c r="F532" s="144" t="s">
        <v>343</v>
      </c>
      <c r="G532" s="130">
        <v>62.6</v>
      </c>
      <c r="H532" s="130">
        <f t="shared" si="28"/>
        <v>17</v>
      </c>
      <c r="K532" s="130">
        <v>71.3</v>
      </c>
      <c r="L532" s="130">
        <f t="shared" si="27"/>
        <v>21.833333333333332</v>
      </c>
      <c r="Q532" s="130">
        <v>9.3000000000000007</v>
      </c>
      <c r="R532" s="131">
        <v>7.6</v>
      </c>
      <c r="S532" s="22">
        <v>365.3</v>
      </c>
      <c r="T532" s="130">
        <v>12.1</v>
      </c>
      <c r="Y532" s="112" t="s">
        <v>463</v>
      </c>
      <c r="AA532" s="113" t="s">
        <v>917</v>
      </c>
      <c r="AB532" s="179">
        <v>49</v>
      </c>
    </row>
    <row r="533" spans="1:28" s="153" customFormat="1" x14ac:dyDescent="0.25">
      <c r="A533" s="195">
        <v>43046</v>
      </c>
      <c r="B533" s="187">
        <v>758</v>
      </c>
      <c r="D533" s="187"/>
      <c r="E533" s="187"/>
      <c r="F533" s="144" t="s">
        <v>343</v>
      </c>
      <c r="G533" s="179">
        <v>56.8</v>
      </c>
      <c r="H533" s="179">
        <f t="shared" si="28"/>
        <v>13.777777777777775</v>
      </c>
      <c r="I533" s="187"/>
      <c r="J533" s="187"/>
      <c r="K533" s="179">
        <v>51.3</v>
      </c>
      <c r="L533" s="179">
        <f t="shared" si="27"/>
        <v>10.72222222222222</v>
      </c>
      <c r="M533" s="187"/>
      <c r="N533" s="187"/>
      <c r="O533" s="187"/>
      <c r="P533" s="187"/>
      <c r="Q533" s="179">
        <v>8.1999999999999993</v>
      </c>
      <c r="R533" s="185">
        <v>8.1</v>
      </c>
      <c r="S533" s="22">
        <v>351</v>
      </c>
      <c r="T533" s="179">
        <v>22.4</v>
      </c>
      <c r="U533" s="179"/>
      <c r="V533" s="179"/>
      <c r="W533" s="179"/>
      <c r="X533" s="179"/>
      <c r="Y533" s="112" t="s">
        <v>190</v>
      </c>
      <c r="AA533" s="113" t="s">
        <v>926</v>
      </c>
      <c r="AB533" s="179">
        <v>49</v>
      </c>
    </row>
    <row r="534" spans="1:28" s="153" customFormat="1" x14ac:dyDescent="0.25">
      <c r="A534" s="195">
        <v>43046</v>
      </c>
      <c r="B534" s="187">
        <v>1221</v>
      </c>
      <c r="D534" s="187"/>
      <c r="E534" s="187"/>
      <c r="F534" s="144" t="s">
        <v>343</v>
      </c>
      <c r="G534" s="179">
        <v>61.9</v>
      </c>
      <c r="H534" s="179">
        <f t="shared" si="28"/>
        <v>16.611111111111111</v>
      </c>
      <c r="I534" s="187"/>
      <c r="J534" s="187"/>
      <c r="K534" s="179">
        <v>68.599999999999994</v>
      </c>
      <c r="L534" s="179">
        <f t="shared" si="27"/>
        <v>20.333333333333329</v>
      </c>
      <c r="M534" s="187"/>
      <c r="N534" s="187"/>
      <c r="O534" s="187"/>
      <c r="P534" s="187"/>
      <c r="Q534" s="179">
        <v>8.9</v>
      </c>
      <c r="R534" s="185">
        <v>7.6</v>
      </c>
      <c r="S534" s="22">
        <v>362.7</v>
      </c>
      <c r="T534" s="179">
        <v>13.6</v>
      </c>
      <c r="U534" s="179"/>
      <c r="V534" s="179"/>
      <c r="W534" s="179"/>
      <c r="X534" s="179"/>
      <c r="Y534" s="112" t="s">
        <v>190</v>
      </c>
      <c r="AA534" s="113" t="s">
        <v>926</v>
      </c>
      <c r="AB534" s="179">
        <v>49</v>
      </c>
    </row>
    <row r="535" spans="1:28" s="153" customFormat="1" x14ac:dyDescent="0.25">
      <c r="A535" s="195">
        <v>43047</v>
      </c>
      <c r="B535" s="187">
        <v>722</v>
      </c>
      <c r="D535" s="187"/>
      <c r="E535" s="187"/>
      <c r="F535" s="144" t="s">
        <v>343</v>
      </c>
      <c r="G535" s="179">
        <v>54.3</v>
      </c>
      <c r="H535" s="179">
        <f t="shared" si="28"/>
        <v>12.388888888888888</v>
      </c>
      <c r="I535" s="187"/>
      <c r="J535" s="187"/>
      <c r="K535" s="179">
        <v>46</v>
      </c>
      <c r="L535" s="179">
        <f t="shared" si="27"/>
        <v>7.7777777777777777</v>
      </c>
      <c r="M535" s="187"/>
      <c r="N535" s="187"/>
      <c r="O535" s="187"/>
      <c r="P535" s="187"/>
      <c r="Q535" s="179">
        <v>8.5</v>
      </c>
      <c r="R535" s="185">
        <v>7.98</v>
      </c>
      <c r="S535" s="22">
        <v>344.5</v>
      </c>
      <c r="T535" s="179">
        <v>26.4</v>
      </c>
      <c r="U535" s="179"/>
      <c r="V535" s="179"/>
      <c r="W535" s="179"/>
      <c r="X535" s="179"/>
      <c r="Y535" s="112" t="s">
        <v>110</v>
      </c>
      <c r="AA535" s="113" t="s">
        <v>911</v>
      </c>
      <c r="AB535" s="179">
        <v>49</v>
      </c>
    </row>
    <row r="536" spans="1:28" s="153" customFormat="1" x14ac:dyDescent="0.25">
      <c r="A536" s="195">
        <v>43048</v>
      </c>
      <c r="B536" s="187">
        <v>1253</v>
      </c>
      <c r="D536" s="187"/>
      <c r="E536" s="187"/>
      <c r="F536" s="144" t="s">
        <v>343</v>
      </c>
      <c r="G536" s="179">
        <v>63</v>
      </c>
      <c r="H536" s="179">
        <f t="shared" si="28"/>
        <v>17.222222222222221</v>
      </c>
      <c r="I536" s="187"/>
      <c r="J536" s="187"/>
      <c r="K536" s="179">
        <v>74.400000000000006</v>
      </c>
      <c r="L536" s="179">
        <f t="shared" si="27"/>
        <v>23.555555555555557</v>
      </c>
      <c r="M536" s="187"/>
      <c r="N536" s="187"/>
      <c r="O536" s="187"/>
      <c r="P536" s="187"/>
      <c r="Q536" s="179">
        <v>9.6</v>
      </c>
      <c r="R536" s="185">
        <v>7.61</v>
      </c>
      <c r="S536" s="22">
        <v>366.6</v>
      </c>
      <c r="T536" s="179">
        <v>13.4</v>
      </c>
      <c r="U536" s="179"/>
      <c r="V536" s="179"/>
      <c r="W536" s="179"/>
      <c r="X536" s="179"/>
      <c r="Y536" s="112" t="s">
        <v>445</v>
      </c>
      <c r="AA536" s="113" t="s">
        <v>887</v>
      </c>
      <c r="AB536" s="179">
        <v>49</v>
      </c>
    </row>
    <row r="537" spans="1:28" s="153" customFormat="1" x14ac:dyDescent="0.25">
      <c r="A537" s="195">
        <v>43049</v>
      </c>
      <c r="B537" s="187">
        <v>735</v>
      </c>
      <c r="D537" s="187"/>
      <c r="E537" s="187"/>
      <c r="F537" s="144" t="s">
        <v>343</v>
      </c>
      <c r="G537" s="179">
        <v>54</v>
      </c>
      <c r="H537" s="179">
        <f t="shared" si="28"/>
        <v>12.222222222222221</v>
      </c>
      <c r="I537" s="187"/>
      <c r="J537" s="187"/>
      <c r="K537" s="179">
        <v>44</v>
      </c>
      <c r="L537" s="179">
        <f t="shared" si="27"/>
        <v>6.6666666666666661</v>
      </c>
      <c r="M537" s="187"/>
      <c r="N537" s="187"/>
      <c r="O537" s="187"/>
      <c r="P537" s="187"/>
      <c r="Q537" s="179">
        <v>8.8000000000000007</v>
      </c>
      <c r="R537" s="185">
        <v>7.78</v>
      </c>
      <c r="S537" s="22">
        <v>344.5</v>
      </c>
      <c r="T537" s="179">
        <v>30.2</v>
      </c>
      <c r="U537" s="179"/>
      <c r="V537" s="179"/>
      <c r="W537" s="179"/>
      <c r="X537" s="179"/>
      <c r="Y537" s="112" t="s">
        <v>401</v>
      </c>
      <c r="AA537" s="113" t="s">
        <v>922</v>
      </c>
      <c r="AB537" s="179">
        <v>49</v>
      </c>
    </row>
    <row r="538" spans="1:28" x14ac:dyDescent="0.25">
      <c r="A538" s="69">
        <v>43049</v>
      </c>
      <c r="B538" s="112">
        <v>1402</v>
      </c>
      <c r="F538" s="144" t="s">
        <v>343</v>
      </c>
      <c r="G538" s="130">
        <v>61.7</v>
      </c>
      <c r="H538" s="130">
        <f t="shared" si="28"/>
        <v>16.5</v>
      </c>
      <c r="K538" s="130">
        <v>71.5</v>
      </c>
      <c r="L538" s="130">
        <f t="shared" si="27"/>
        <v>21.944444444444443</v>
      </c>
      <c r="Q538" s="130">
        <v>9.5</v>
      </c>
      <c r="R538" s="73">
        <v>7.61</v>
      </c>
      <c r="S538" s="22">
        <v>360.1</v>
      </c>
      <c r="T538" s="130">
        <v>10.6</v>
      </c>
      <c r="Y538" s="112" t="s">
        <v>249</v>
      </c>
      <c r="AA538" s="113" t="s">
        <v>911</v>
      </c>
      <c r="AB538" s="179">
        <v>49</v>
      </c>
    </row>
    <row r="539" spans="1:28" s="153" customFormat="1" x14ac:dyDescent="0.25">
      <c r="A539" s="195">
        <v>43050</v>
      </c>
      <c r="B539" s="187">
        <v>1537</v>
      </c>
      <c r="D539" s="187"/>
      <c r="E539" s="187"/>
      <c r="F539" s="144" t="s">
        <v>343</v>
      </c>
      <c r="G539" s="179">
        <v>61.5</v>
      </c>
      <c r="H539" s="179">
        <f t="shared" si="28"/>
        <v>16.388888888888889</v>
      </c>
      <c r="I539" s="187"/>
      <c r="J539" s="187"/>
      <c r="K539" s="179">
        <v>76</v>
      </c>
      <c r="L539" s="179">
        <f t="shared" si="27"/>
        <v>24.444444444444443</v>
      </c>
      <c r="M539" s="187"/>
      <c r="N539" s="187"/>
      <c r="O539" s="187"/>
      <c r="P539" s="187"/>
      <c r="Q539" s="179">
        <v>10</v>
      </c>
      <c r="R539" s="185">
        <v>7.62</v>
      </c>
      <c r="S539" s="22">
        <v>367.90000000000003</v>
      </c>
      <c r="T539" s="179">
        <v>8.5399999999999991</v>
      </c>
      <c r="U539" s="179"/>
      <c r="V539" s="179"/>
      <c r="W539" s="179"/>
      <c r="X539" s="179"/>
      <c r="Y539" s="112" t="s">
        <v>445</v>
      </c>
      <c r="AA539" s="113" t="s">
        <v>944</v>
      </c>
      <c r="AB539" s="179">
        <v>49</v>
      </c>
    </row>
    <row r="540" spans="1:28" s="153" customFormat="1" x14ac:dyDescent="0.25">
      <c r="A540" s="195">
        <v>43051</v>
      </c>
      <c r="B540" s="187">
        <v>741</v>
      </c>
      <c r="D540" s="187"/>
      <c r="E540" s="187"/>
      <c r="F540" s="144" t="s">
        <v>343</v>
      </c>
      <c r="G540" s="179">
        <v>51.4</v>
      </c>
      <c r="H540" s="179">
        <f t="shared" si="28"/>
        <v>10.777777777777777</v>
      </c>
      <c r="I540" s="187"/>
      <c r="J540" s="187"/>
      <c r="K540" s="179">
        <v>41.5</v>
      </c>
      <c r="L540" s="179">
        <f t="shared" si="27"/>
        <v>5.2777777777777777</v>
      </c>
      <c r="M540" s="187"/>
      <c r="N540" s="187"/>
      <c r="O540" s="187"/>
      <c r="P540" s="187"/>
      <c r="Q540" s="179">
        <v>9.9</v>
      </c>
      <c r="R540" s="185">
        <v>7.77</v>
      </c>
      <c r="S540" s="22">
        <v>345.8</v>
      </c>
      <c r="T540" s="179">
        <v>23.5</v>
      </c>
      <c r="U540" s="179"/>
      <c r="V540" s="179"/>
      <c r="W540" s="179"/>
      <c r="X540" s="179"/>
      <c r="Y540" s="112" t="s">
        <v>945</v>
      </c>
      <c r="AA540" s="113" t="s">
        <v>946</v>
      </c>
      <c r="AB540" s="179">
        <v>49</v>
      </c>
    </row>
    <row r="541" spans="1:28" s="153" customFormat="1" x14ac:dyDescent="0.25">
      <c r="A541" s="195">
        <v>43053</v>
      </c>
      <c r="B541" s="187">
        <v>1120</v>
      </c>
      <c r="D541" s="187"/>
      <c r="E541" s="187"/>
      <c r="F541" s="144" t="s">
        <v>343</v>
      </c>
      <c r="G541" s="179">
        <v>58.9</v>
      </c>
      <c r="H541" s="179">
        <f t="shared" si="28"/>
        <v>14.944444444444443</v>
      </c>
      <c r="I541" s="187"/>
      <c r="J541" s="187"/>
      <c r="K541" s="179">
        <v>68.5</v>
      </c>
      <c r="L541" s="179">
        <f t="shared" si="27"/>
        <v>20.277777777777779</v>
      </c>
      <c r="M541" s="187"/>
      <c r="N541" s="187"/>
      <c r="O541" s="187"/>
      <c r="P541" s="187"/>
      <c r="Q541" s="179">
        <v>9.5</v>
      </c>
      <c r="R541" s="185">
        <v>7.68</v>
      </c>
      <c r="S541" s="22">
        <v>369.2</v>
      </c>
      <c r="T541" s="179">
        <v>12.5</v>
      </c>
      <c r="U541" s="179"/>
      <c r="V541" s="179"/>
      <c r="W541" s="179"/>
      <c r="X541" s="179"/>
      <c r="Y541" s="112" t="s">
        <v>463</v>
      </c>
      <c r="AA541" s="113" t="s">
        <v>931</v>
      </c>
      <c r="AB541" s="179">
        <v>49</v>
      </c>
    </row>
    <row r="542" spans="1:28" s="153" customFormat="1" x14ac:dyDescent="0.25">
      <c r="A542" s="195">
        <v>43054</v>
      </c>
      <c r="B542" s="187">
        <v>751</v>
      </c>
      <c r="D542" s="187"/>
      <c r="E542" s="187"/>
      <c r="F542" s="144" t="s">
        <v>343</v>
      </c>
      <c r="G542" s="179">
        <v>50.4</v>
      </c>
      <c r="H542" s="179">
        <f t="shared" si="28"/>
        <v>10.222222222222221</v>
      </c>
      <c r="I542" s="187"/>
      <c r="J542" s="187"/>
      <c r="K542" s="179">
        <v>41.6</v>
      </c>
      <c r="L542" s="179">
        <f t="shared" si="27"/>
        <v>5.3333333333333339</v>
      </c>
      <c r="M542" s="187"/>
      <c r="N542" s="187"/>
      <c r="O542" s="187"/>
      <c r="P542" s="187"/>
      <c r="Q542" s="179">
        <v>9.6999999999999993</v>
      </c>
      <c r="R542" s="185">
        <v>7.82</v>
      </c>
      <c r="S542" s="22">
        <v>345.8</v>
      </c>
      <c r="T542" s="179">
        <v>25.6</v>
      </c>
      <c r="U542" s="179"/>
      <c r="V542" s="179"/>
      <c r="W542" s="179"/>
      <c r="X542" s="179"/>
      <c r="Y542" s="112" t="s">
        <v>463</v>
      </c>
      <c r="AA542" s="113" t="s">
        <v>920</v>
      </c>
      <c r="AB542" s="179">
        <v>49</v>
      </c>
    </row>
    <row r="543" spans="1:28" s="153" customFormat="1" x14ac:dyDescent="0.25">
      <c r="A543" s="195">
        <v>43054</v>
      </c>
      <c r="B543" s="187">
        <v>1323</v>
      </c>
      <c r="D543" s="187"/>
      <c r="E543" s="187"/>
      <c r="F543" s="144" t="s">
        <v>343</v>
      </c>
      <c r="G543" s="179">
        <v>59.2</v>
      </c>
      <c r="H543" s="179">
        <f t="shared" si="28"/>
        <v>15.111111111111112</v>
      </c>
      <c r="I543" s="187"/>
      <c r="J543" s="187"/>
      <c r="K543" s="179">
        <v>70.3</v>
      </c>
      <c r="L543" s="179">
        <f t="shared" si="27"/>
        <v>21.277777777777775</v>
      </c>
      <c r="M543" s="187"/>
      <c r="N543" s="187"/>
      <c r="O543" s="187"/>
      <c r="P543" s="187"/>
      <c r="Q543" s="179">
        <v>10.199999999999999</v>
      </c>
      <c r="R543" s="185">
        <v>7.56</v>
      </c>
      <c r="S543" s="22">
        <v>364</v>
      </c>
      <c r="T543" s="179">
        <v>10.7</v>
      </c>
      <c r="U543" s="179"/>
      <c r="V543" s="179"/>
      <c r="W543" s="179"/>
      <c r="X543" s="179"/>
      <c r="Y543" s="112" t="s">
        <v>463</v>
      </c>
      <c r="AA543" s="113" t="s">
        <v>873</v>
      </c>
      <c r="AB543" s="179">
        <v>49</v>
      </c>
    </row>
    <row r="544" spans="1:28" x14ac:dyDescent="0.25">
      <c r="A544" s="69">
        <v>43055</v>
      </c>
      <c r="B544" s="112">
        <v>1355</v>
      </c>
      <c r="F544" s="144" t="s">
        <v>343</v>
      </c>
      <c r="G544" s="130">
        <v>59.8</v>
      </c>
      <c r="H544" s="130">
        <f t="shared" si="28"/>
        <v>15.444444444444443</v>
      </c>
      <c r="K544" s="130">
        <v>74</v>
      </c>
      <c r="L544" s="130">
        <f t="shared" si="27"/>
        <v>23.333333333333332</v>
      </c>
      <c r="Q544" s="130">
        <v>9.8000000000000007</v>
      </c>
      <c r="R544" s="73">
        <v>7.47</v>
      </c>
      <c r="S544" s="22">
        <v>371.8</v>
      </c>
      <c r="T544" s="130">
        <v>9.06</v>
      </c>
      <c r="Y544" s="112" t="s">
        <v>947</v>
      </c>
      <c r="AA544" s="113" t="s">
        <v>944</v>
      </c>
      <c r="AB544" s="179">
        <v>49</v>
      </c>
    </row>
    <row r="545" spans="1:28" s="153" customFormat="1" x14ac:dyDescent="0.25">
      <c r="A545" s="195">
        <v>43056</v>
      </c>
      <c r="B545" s="187">
        <v>1240</v>
      </c>
      <c r="D545" s="187"/>
      <c r="E545" s="187"/>
      <c r="F545" s="144" t="s">
        <v>343</v>
      </c>
      <c r="G545" s="179">
        <v>57.1</v>
      </c>
      <c r="H545" s="179">
        <f t="shared" si="28"/>
        <v>13.944444444444445</v>
      </c>
      <c r="I545" s="187"/>
      <c r="J545" s="187"/>
      <c r="K545" s="179">
        <v>63.6</v>
      </c>
      <c r="L545" s="179">
        <f t="shared" si="27"/>
        <v>17.555555555555557</v>
      </c>
      <c r="M545" s="187"/>
      <c r="N545" s="187"/>
      <c r="O545" s="187"/>
      <c r="P545" s="187"/>
      <c r="Q545" s="179">
        <v>9</v>
      </c>
      <c r="R545" s="185">
        <v>7.41</v>
      </c>
      <c r="S545" s="22">
        <v>367.90000000000003</v>
      </c>
      <c r="T545" s="179">
        <v>10.1</v>
      </c>
      <c r="U545" s="179"/>
      <c r="V545" s="179"/>
      <c r="W545" s="179"/>
      <c r="X545" s="179"/>
      <c r="Y545" s="112" t="s">
        <v>948</v>
      </c>
      <c r="AA545" s="113" t="s">
        <v>891</v>
      </c>
      <c r="AB545" s="179">
        <v>49</v>
      </c>
    </row>
    <row r="546" spans="1:28" s="153" customFormat="1" x14ac:dyDescent="0.25">
      <c r="A546" s="195">
        <v>43060</v>
      </c>
      <c r="B546" s="187">
        <v>1338</v>
      </c>
      <c r="D546" s="187"/>
      <c r="E546" s="187"/>
      <c r="F546" s="144" t="s">
        <v>343</v>
      </c>
      <c r="G546" s="179">
        <v>58.6</v>
      </c>
      <c r="H546" s="179">
        <f t="shared" si="28"/>
        <v>14.777777777777779</v>
      </c>
      <c r="I546" s="187"/>
      <c r="J546" s="187"/>
      <c r="K546" s="179">
        <v>74</v>
      </c>
      <c r="L546" s="179">
        <f t="shared" si="27"/>
        <v>23.333333333333332</v>
      </c>
      <c r="M546" s="187"/>
      <c r="N546" s="187"/>
      <c r="O546" s="187"/>
      <c r="P546" s="187"/>
      <c r="Q546" s="179">
        <v>10.5</v>
      </c>
      <c r="R546" s="185">
        <v>7.76</v>
      </c>
      <c r="S546" s="22">
        <v>380.90000000000003</v>
      </c>
      <c r="T546" s="179">
        <v>8.61</v>
      </c>
      <c r="U546" s="179"/>
      <c r="V546" s="179"/>
      <c r="W546" s="179"/>
      <c r="X546" s="179"/>
      <c r="Y546" s="112" t="s">
        <v>495</v>
      </c>
      <c r="AA546" s="113" t="s">
        <v>949</v>
      </c>
      <c r="AB546" s="179">
        <v>49</v>
      </c>
    </row>
    <row r="547" spans="1:28" s="153" customFormat="1" x14ac:dyDescent="0.25">
      <c r="A547" s="195">
        <v>43065</v>
      </c>
      <c r="B547" s="187">
        <v>1425</v>
      </c>
      <c r="D547" s="187"/>
      <c r="F547" s="144" t="s">
        <v>343</v>
      </c>
      <c r="G547" s="179">
        <v>61</v>
      </c>
      <c r="H547" s="179">
        <f t="shared" si="28"/>
        <v>16.111111111111111</v>
      </c>
      <c r="I547" s="187"/>
      <c r="J547" s="187"/>
      <c r="K547" s="179">
        <v>79.599999999999994</v>
      </c>
      <c r="L547" s="179">
        <f t="shared" si="27"/>
        <v>26.444444444444439</v>
      </c>
      <c r="M547" s="187"/>
      <c r="N547" s="187"/>
      <c r="O547" s="187"/>
      <c r="P547" s="187"/>
      <c r="Q547" s="179">
        <v>11.7</v>
      </c>
      <c r="R547" s="185">
        <v>8.0399999999999991</v>
      </c>
      <c r="S547" s="22">
        <v>373.1</v>
      </c>
      <c r="T547" s="179">
        <v>9.67</v>
      </c>
      <c r="U547" s="179"/>
      <c r="V547" s="179"/>
      <c r="W547" s="179"/>
      <c r="X547" s="179"/>
      <c r="Y547" s="112" t="s">
        <v>229</v>
      </c>
      <c r="AA547" s="113" t="s">
        <v>887</v>
      </c>
      <c r="AB547" s="179">
        <v>49</v>
      </c>
    </row>
    <row r="548" spans="1:28" s="153" customFormat="1" x14ac:dyDescent="0.25">
      <c r="A548" s="195">
        <v>43067</v>
      </c>
      <c r="B548" s="187">
        <v>812</v>
      </c>
      <c r="D548" s="187"/>
      <c r="F548" s="144" t="s">
        <v>343</v>
      </c>
      <c r="G548" s="179">
        <v>49.6</v>
      </c>
      <c r="H548" s="179">
        <f t="shared" si="28"/>
        <v>9.7777777777777786</v>
      </c>
      <c r="I548" s="187"/>
      <c r="J548" s="187"/>
      <c r="K548" s="179">
        <v>43.5</v>
      </c>
      <c r="L548" s="179">
        <f t="shared" si="27"/>
        <v>6.3888888888888884</v>
      </c>
      <c r="M548" s="187"/>
      <c r="N548" s="187"/>
      <c r="O548" s="187"/>
      <c r="P548" s="187"/>
      <c r="Q548" s="179">
        <v>12.7</v>
      </c>
      <c r="R548" s="185">
        <v>8.2100000000000009</v>
      </c>
      <c r="S548" s="22">
        <v>362.7</v>
      </c>
      <c r="T548" s="179">
        <v>20.100000000000001</v>
      </c>
      <c r="U548" s="179"/>
      <c r="V548" s="179"/>
      <c r="W548" s="179"/>
      <c r="X548" s="179"/>
      <c r="Y548" s="112" t="s">
        <v>923</v>
      </c>
      <c r="AA548" s="113" t="s">
        <v>950</v>
      </c>
      <c r="AB548" s="179">
        <v>49</v>
      </c>
    </row>
    <row r="549" spans="1:28" s="153" customFormat="1" x14ac:dyDescent="0.25">
      <c r="A549" s="195">
        <v>43067</v>
      </c>
      <c r="B549" s="187">
        <v>1351</v>
      </c>
      <c r="D549" s="187"/>
      <c r="F549" s="144" t="s">
        <v>343</v>
      </c>
      <c r="G549" s="179">
        <v>57.1</v>
      </c>
      <c r="H549" s="179">
        <f t="shared" si="28"/>
        <v>13.944444444444445</v>
      </c>
      <c r="I549" s="187"/>
      <c r="J549" s="187"/>
      <c r="K549" s="179">
        <v>69.8</v>
      </c>
      <c r="L549" s="179">
        <f t="shared" ref="L549:L612" si="29">CONVERT(K549,"F","C")</f>
        <v>20.999999999999996</v>
      </c>
      <c r="M549" s="187"/>
      <c r="N549" s="187"/>
      <c r="O549" s="187"/>
      <c r="P549" s="187"/>
      <c r="Q549" s="179">
        <v>10</v>
      </c>
      <c r="R549" s="185">
        <v>7.52</v>
      </c>
      <c r="S549" s="22">
        <v>379.6</v>
      </c>
      <c r="T549" s="179">
        <v>12.4</v>
      </c>
      <c r="U549" s="179"/>
      <c r="V549" s="179"/>
      <c r="W549" s="179"/>
      <c r="X549" s="179"/>
      <c r="Y549" s="112" t="s">
        <v>69</v>
      </c>
      <c r="AA549" s="113" t="s">
        <v>939</v>
      </c>
      <c r="AB549" s="179">
        <v>49</v>
      </c>
    </row>
    <row r="550" spans="1:28" s="153" customFormat="1" x14ac:dyDescent="0.25">
      <c r="A550" s="195">
        <v>43067</v>
      </c>
      <c r="B550" s="187">
        <v>1630</v>
      </c>
      <c r="D550" s="187"/>
      <c r="F550" s="144" t="s">
        <v>343</v>
      </c>
      <c r="G550" s="179">
        <v>56.6</v>
      </c>
      <c r="H550" s="179">
        <f t="shared" si="28"/>
        <v>13.666666666666668</v>
      </c>
      <c r="I550" s="187"/>
      <c r="J550" s="187"/>
      <c r="K550" s="179">
        <v>66.900000000000006</v>
      </c>
      <c r="L550" s="179">
        <f t="shared" si="29"/>
        <v>19.388888888888893</v>
      </c>
      <c r="M550" s="187"/>
      <c r="N550" s="187"/>
      <c r="O550" s="187"/>
      <c r="P550" s="187"/>
      <c r="Q550" s="179">
        <v>11.5</v>
      </c>
      <c r="R550" s="185">
        <v>7.65</v>
      </c>
      <c r="S550" s="22">
        <v>370.5</v>
      </c>
      <c r="T550" s="179">
        <v>8.52</v>
      </c>
      <c r="U550" s="179"/>
      <c r="V550" s="179"/>
      <c r="W550" s="179"/>
      <c r="X550" s="179"/>
      <c r="Y550" s="112" t="s">
        <v>69</v>
      </c>
      <c r="AA550" s="113" t="s">
        <v>874</v>
      </c>
      <c r="AB550" s="179">
        <v>49</v>
      </c>
    </row>
    <row r="551" spans="1:28" s="153" customFormat="1" x14ac:dyDescent="0.25">
      <c r="A551" s="195">
        <v>43070</v>
      </c>
      <c r="B551" s="187">
        <v>1425</v>
      </c>
      <c r="D551" s="187"/>
      <c r="F551" s="144" t="s">
        <v>343</v>
      </c>
      <c r="G551" s="179">
        <v>60.1</v>
      </c>
      <c r="H551" s="179">
        <f t="shared" si="28"/>
        <v>15.611111111111111</v>
      </c>
      <c r="I551" s="187"/>
      <c r="J551" s="187"/>
      <c r="K551" s="179">
        <v>72.099999999999994</v>
      </c>
      <c r="L551" s="179">
        <f t="shared" si="29"/>
        <v>22.277777777777775</v>
      </c>
      <c r="M551" s="187"/>
      <c r="N551" s="187"/>
      <c r="O551" s="187"/>
      <c r="P551" s="187"/>
      <c r="Q551" s="179">
        <v>9.6</v>
      </c>
      <c r="R551" s="185">
        <v>7.77</v>
      </c>
      <c r="S551" s="22">
        <v>373.1</v>
      </c>
      <c r="T551" s="179">
        <v>10.9</v>
      </c>
      <c r="U551" s="179"/>
      <c r="V551" s="179"/>
      <c r="W551" s="179"/>
      <c r="X551" s="179"/>
      <c r="Y551" s="112" t="s">
        <v>69</v>
      </c>
      <c r="AA551" s="113" t="s">
        <v>893</v>
      </c>
      <c r="AB551" s="179">
        <v>49</v>
      </c>
    </row>
    <row r="552" spans="1:28" s="153" customFormat="1" x14ac:dyDescent="0.25">
      <c r="A552" s="195">
        <v>43071</v>
      </c>
      <c r="B552" s="187">
        <v>1441</v>
      </c>
      <c r="D552" s="187"/>
      <c r="F552" s="144" t="s">
        <v>343</v>
      </c>
      <c r="G552" s="179">
        <v>58.1</v>
      </c>
      <c r="H552" s="179">
        <f t="shared" si="28"/>
        <v>14.5</v>
      </c>
      <c r="I552" s="187"/>
      <c r="J552" s="187"/>
      <c r="K552" s="179">
        <v>65.5</v>
      </c>
      <c r="L552" s="179">
        <f t="shared" si="29"/>
        <v>18.611111111111111</v>
      </c>
      <c r="M552" s="187"/>
      <c r="N552" s="187"/>
      <c r="O552" s="187"/>
      <c r="P552" s="187"/>
      <c r="Q552" s="179">
        <v>9.8000000000000007</v>
      </c>
      <c r="R552" s="185">
        <v>7.41</v>
      </c>
      <c r="S552" s="22">
        <v>377</v>
      </c>
      <c r="T552" s="179">
        <v>7.63</v>
      </c>
      <c r="U552" s="179"/>
      <c r="V552" s="179"/>
      <c r="W552" s="179"/>
      <c r="X552" s="179"/>
      <c r="Y552" s="112" t="s">
        <v>495</v>
      </c>
      <c r="AA552" s="113" t="s">
        <v>873</v>
      </c>
      <c r="AB552" s="179">
        <v>49</v>
      </c>
    </row>
    <row r="553" spans="1:28" s="153" customFormat="1" x14ac:dyDescent="0.25">
      <c r="A553" s="195">
        <v>43072</v>
      </c>
      <c r="B553" s="187">
        <v>1205</v>
      </c>
      <c r="D553" s="187"/>
      <c r="F553" s="144" t="s">
        <v>343</v>
      </c>
      <c r="G553" s="179">
        <v>57.3</v>
      </c>
      <c r="H553" s="179">
        <f t="shared" si="28"/>
        <v>14.055555555555554</v>
      </c>
      <c r="I553" s="187"/>
      <c r="J553" s="187"/>
      <c r="K553" s="179">
        <v>65.5</v>
      </c>
      <c r="L553" s="179">
        <f t="shared" si="29"/>
        <v>18.611111111111111</v>
      </c>
      <c r="M553" s="187"/>
      <c r="N553" s="187"/>
      <c r="O553" s="187"/>
      <c r="P553" s="187"/>
      <c r="Q553" s="179">
        <v>9.5</v>
      </c>
      <c r="R553" s="185">
        <v>7.4</v>
      </c>
      <c r="S553" s="22">
        <v>373.1</v>
      </c>
      <c r="T553" s="179">
        <v>9.0500000000000007</v>
      </c>
      <c r="U553" s="179"/>
      <c r="V553" s="179"/>
      <c r="W553" s="179"/>
      <c r="X553" s="179"/>
      <c r="Y553" s="112" t="s">
        <v>951</v>
      </c>
      <c r="AA553" s="113" t="s">
        <v>912</v>
      </c>
      <c r="AB553" s="179">
        <v>49</v>
      </c>
    </row>
    <row r="554" spans="1:28" s="153" customFormat="1" x14ac:dyDescent="0.25">
      <c r="A554" s="195">
        <v>43074</v>
      </c>
      <c r="B554" s="187">
        <v>1129</v>
      </c>
      <c r="D554" s="187"/>
      <c r="F554" s="144" t="s">
        <v>343</v>
      </c>
      <c r="G554" s="179">
        <v>52.6</v>
      </c>
      <c r="H554" s="179">
        <f t="shared" si="28"/>
        <v>11.444444444444445</v>
      </c>
      <c r="I554" s="187"/>
      <c r="J554" s="187"/>
      <c r="K554" s="179">
        <v>54</v>
      </c>
      <c r="L554" s="179">
        <f t="shared" si="29"/>
        <v>12.222222222222221</v>
      </c>
      <c r="M554" s="187"/>
      <c r="N554" s="187"/>
      <c r="O554" s="187"/>
      <c r="P554" s="187"/>
      <c r="Q554" s="179">
        <v>10.7</v>
      </c>
      <c r="R554" s="185">
        <v>7.63</v>
      </c>
      <c r="S554" s="22">
        <v>366.6</v>
      </c>
      <c r="T554" s="179">
        <v>13.7</v>
      </c>
      <c r="U554" s="179"/>
      <c r="V554" s="179"/>
      <c r="W554" s="179"/>
      <c r="X554" s="179"/>
      <c r="Y554" s="112" t="s">
        <v>401</v>
      </c>
      <c r="AA554" s="113" t="s">
        <v>952</v>
      </c>
      <c r="AB554" s="179">
        <v>49</v>
      </c>
    </row>
    <row r="555" spans="1:28" s="153" customFormat="1" x14ac:dyDescent="0.25">
      <c r="A555" s="195">
        <v>43077</v>
      </c>
      <c r="B555" s="187">
        <v>1200</v>
      </c>
      <c r="D555" s="187"/>
      <c r="F555" s="144" t="s">
        <v>343</v>
      </c>
      <c r="G555" s="179">
        <v>50.5</v>
      </c>
      <c r="H555" s="179">
        <f t="shared" ref="H555:H618" si="30">CONVERT(G555,"F","C")</f>
        <v>10.277777777777777</v>
      </c>
      <c r="I555" s="187"/>
      <c r="J555" s="187"/>
      <c r="K555" s="179">
        <v>54.4</v>
      </c>
      <c r="L555" s="179">
        <f t="shared" si="29"/>
        <v>12.444444444444443</v>
      </c>
      <c r="M555" s="187"/>
      <c r="N555" s="187"/>
      <c r="O555" s="187"/>
      <c r="P555" s="187"/>
      <c r="Q555" s="179">
        <v>11.5</v>
      </c>
      <c r="R555" s="185">
        <v>7.95</v>
      </c>
      <c r="S555" s="22">
        <v>371.8</v>
      </c>
      <c r="T555" s="179">
        <v>8.81</v>
      </c>
      <c r="U555" s="179"/>
      <c r="V555" s="179"/>
      <c r="W555" s="179"/>
      <c r="X555" s="179"/>
      <c r="Y555" s="112" t="s">
        <v>69</v>
      </c>
      <c r="AA555" s="113" t="s">
        <v>873</v>
      </c>
      <c r="AB555" s="179">
        <v>49</v>
      </c>
    </row>
    <row r="556" spans="1:28" s="153" customFormat="1" x14ac:dyDescent="0.25">
      <c r="A556" s="195">
        <v>43078</v>
      </c>
      <c r="B556" s="187">
        <v>818</v>
      </c>
      <c r="D556" s="187"/>
      <c r="F556" s="144" t="s">
        <v>343</v>
      </c>
      <c r="G556" s="179">
        <v>42.8</v>
      </c>
      <c r="H556" s="179">
        <f t="shared" si="30"/>
        <v>5.9999999999999982</v>
      </c>
      <c r="I556" s="187"/>
      <c r="J556" s="187"/>
      <c r="K556" s="179">
        <v>34.6</v>
      </c>
      <c r="L556" s="179">
        <f t="shared" si="29"/>
        <v>1.4444444444444453</v>
      </c>
      <c r="M556" s="187"/>
      <c r="N556" s="187"/>
      <c r="O556" s="187"/>
      <c r="P556" s="187"/>
      <c r="Q556" s="179">
        <v>12.4</v>
      </c>
      <c r="R556" s="185">
        <v>7.96</v>
      </c>
      <c r="S556" s="22">
        <v>353.6</v>
      </c>
      <c r="T556" s="179">
        <v>11.8</v>
      </c>
      <c r="U556" s="179"/>
      <c r="V556" s="179"/>
      <c r="W556" s="179"/>
      <c r="X556" s="179"/>
      <c r="Y556" s="112" t="s">
        <v>953</v>
      </c>
      <c r="AA556" s="113" t="s">
        <v>949</v>
      </c>
      <c r="AB556" s="179">
        <v>49</v>
      </c>
    </row>
    <row r="557" spans="1:28" s="153" customFormat="1" x14ac:dyDescent="0.25">
      <c r="A557" s="195">
        <v>43078</v>
      </c>
      <c r="B557" s="187">
        <v>1310</v>
      </c>
      <c r="D557" s="187"/>
      <c r="F557" s="144" t="s">
        <v>343</v>
      </c>
      <c r="G557" s="179">
        <v>51.2</v>
      </c>
      <c r="H557" s="179">
        <f t="shared" si="30"/>
        <v>10.666666666666668</v>
      </c>
      <c r="I557" s="187"/>
      <c r="J557" s="187"/>
      <c r="K557" s="179">
        <v>66.099999999999994</v>
      </c>
      <c r="L557" s="179">
        <f t="shared" si="29"/>
        <v>18.944444444444439</v>
      </c>
      <c r="M557" s="187"/>
      <c r="N557" s="187"/>
      <c r="O557" s="187"/>
      <c r="P557" s="187"/>
      <c r="Q557" s="179">
        <v>12</v>
      </c>
      <c r="R557" s="185">
        <v>7.56</v>
      </c>
      <c r="S557" s="22">
        <v>375.7</v>
      </c>
      <c r="T557" s="179">
        <v>7.18</v>
      </c>
      <c r="U557" s="179"/>
      <c r="V557" s="179"/>
      <c r="W557" s="179"/>
      <c r="X557" s="179"/>
      <c r="Y557" s="112" t="s">
        <v>115</v>
      </c>
      <c r="AA557" s="113" t="s">
        <v>931</v>
      </c>
      <c r="AB557" s="179">
        <v>49</v>
      </c>
    </row>
    <row r="558" spans="1:28" s="153" customFormat="1" x14ac:dyDescent="0.25">
      <c r="A558" s="195">
        <v>43079</v>
      </c>
      <c r="B558" s="187">
        <v>1455</v>
      </c>
      <c r="D558" s="187"/>
      <c r="F558" s="144" t="s">
        <v>343</v>
      </c>
      <c r="G558" s="179">
        <v>53.3</v>
      </c>
      <c r="H558" s="179">
        <f t="shared" si="30"/>
        <v>11.833333333333332</v>
      </c>
      <c r="I558" s="187"/>
      <c r="J558" s="187"/>
      <c r="K558" s="179">
        <v>70.900000000000006</v>
      </c>
      <c r="L558" s="179">
        <f t="shared" si="29"/>
        <v>21.611111111111114</v>
      </c>
      <c r="M558" s="187"/>
      <c r="N558" s="187"/>
      <c r="O558" s="187"/>
      <c r="P558" s="187"/>
      <c r="Q558" s="179">
        <v>12.1</v>
      </c>
      <c r="R558" s="185">
        <v>7.52</v>
      </c>
      <c r="S558" s="22">
        <v>378.3</v>
      </c>
      <c r="T558" s="179">
        <v>8.91</v>
      </c>
      <c r="U558" s="179"/>
      <c r="V558" s="179"/>
      <c r="W558" s="179"/>
      <c r="X558" s="179"/>
      <c r="Y558" s="112" t="s">
        <v>641</v>
      </c>
      <c r="AA558" s="113" t="s">
        <v>944</v>
      </c>
      <c r="AB558" s="179">
        <v>49</v>
      </c>
    </row>
    <row r="559" spans="1:28" s="153" customFormat="1" x14ac:dyDescent="0.25">
      <c r="A559" s="195">
        <v>43081</v>
      </c>
      <c r="B559" s="187">
        <v>1325</v>
      </c>
      <c r="D559" s="187"/>
      <c r="F559" s="144" t="s">
        <v>343</v>
      </c>
      <c r="G559" s="179">
        <v>50.9</v>
      </c>
      <c r="H559" s="179">
        <f t="shared" si="30"/>
        <v>10.499999999999998</v>
      </c>
      <c r="I559" s="187"/>
      <c r="J559" s="187"/>
      <c r="K559" s="130">
        <v>67.7</v>
      </c>
      <c r="L559" s="179">
        <f t="shared" si="29"/>
        <v>19.833333333333336</v>
      </c>
      <c r="M559" s="187"/>
      <c r="N559" s="187"/>
      <c r="O559" s="187"/>
      <c r="P559" s="187"/>
      <c r="Q559" s="179">
        <v>12</v>
      </c>
      <c r="R559" s="185">
        <v>7.77</v>
      </c>
      <c r="S559" s="22">
        <v>377</v>
      </c>
      <c r="T559" s="179">
        <v>8.0399999999999991</v>
      </c>
      <c r="U559" s="179"/>
      <c r="V559" s="179"/>
      <c r="W559" s="179"/>
      <c r="X559" s="179"/>
      <c r="Y559" s="112" t="s">
        <v>70</v>
      </c>
      <c r="AA559" s="113" t="s">
        <v>959</v>
      </c>
      <c r="AB559" s="179">
        <v>49</v>
      </c>
    </row>
    <row r="560" spans="1:28" s="153" customFormat="1" x14ac:dyDescent="0.25">
      <c r="A560" s="195">
        <v>43082</v>
      </c>
      <c r="B560" s="187">
        <v>1451</v>
      </c>
      <c r="D560" s="187"/>
      <c r="F560" s="144" t="s">
        <v>343</v>
      </c>
      <c r="G560" s="179">
        <v>50.9</v>
      </c>
      <c r="H560" s="179">
        <f t="shared" si="30"/>
        <v>10.499999999999998</v>
      </c>
      <c r="I560" s="187"/>
      <c r="J560" s="187"/>
      <c r="K560" s="179">
        <v>67.2</v>
      </c>
      <c r="L560" s="179">
        <f t="shared" si="29"/>
        <v>19.555555555555557</v>
      </c>
      <c r="M560" s="187"/>
      <c r="N560" s="187"/>
      <c r="O560" s="187"/>
      <c r="P560" s="187"/>
      <c r="Q560" s="179">
        <v>12.3</v>
      </c>
      <c r="R560" s="185">
        <v>7.76</v>
      </c>
      <c r="S560" s="22">
        <v>382.2</v>
      </c>
      <c r="T560" s="179">
        <v>5.9</v>
      </c>
      <c r="U560" s="179"/>
      <c r="V560" s="179"/>
      <c r="W560" s="179"/>
      <c r="X560" s="179"/>
      <c r="Y560" s="112" t="s">
        <v>69</v>
      </c>
      <c r="AA560" s="113" t="s">
        <v>960</v>
      </c>
      <c r="AB560" s="179">
        <v>49</v>
      </c>
    </row>
    <row r="561" spans="1:28" s="153" customFormat="1" x14ac:dyDescent="0.25">
      <c r="A561" s="195">
        <v>43084</v>
      </c>
      <c r="B561" s="187">
        <v>1241</v>
      </c>
      <c r="D561" s="187"/>
      <c r="F561" s="144" t="s">
        <v>343</v>
      </c>
      <c r="G561" s="179">
        <v>49.7</v>
      </c>
      <c r="H561" s="179">
        <f t="shared" si="30"/>
        <v>9.8333333333333339</v>
      </c>
      <c r="I561" s="187"/>
      <c r="J561" s="187"/>
      <c r="K561" s="179">
        <v>60.3</v>
      </c>
      <c r="L561" s="179">
        <f t="shared" si="29"/>
        <v>15.72222222222222</v>
      </c>
      <c r="M561" s="187"/>
      <c r="N561" s="187"/>
      <c r="O561" s="187"/>
      <c r="P561" s="187"/>
      <c r="Q561" s="179">
        <v>12.2</v>
      </c>
      <c r="R561" s="185">
        <v>8.1</v>
      </c>
      <c r="S561" s="22">
        <v>369.2</v>
      </c>
      <c r="T561" s="179">
        <v>9.2799999999999994</v>
      </c>
      <c r="U561" s="179"/>
      <c r="V561" s="179"/>
      <c r="W561" s="179"/>
      <c r="X561" s="179"/>
      <c r="Y561" s="112" t="s">
        <v>69</v>
      </c>
      <c r="AA561" s="113" t="s">
        <v>959</v>
      </c>
      <c r="AB561" s="179">
        <v>49</v>
      </c>
    </row>
    <row r="562" spans="1:28" s="153" customFormat="1" x14ac:dyDescent="0.25">
      <c r="A562" s="195">
        <v>43086</v>
      </c>
      <c r="B562" s="187">
        <v>1014</v>
      </c>
      <c r="D562" s="187"/>
      <c r="F562" s="144" t="s">
        <v>343</v>
      </c>
      <c r="G562" s="179">
        <v>46.7</v>
      </c>
      <c r="H562" s="179">
        <f t="shared" si="30"/>
        <v>8.1666666666666679</v>
      </c>
      <c r="I562" s="187"/>
      <c r="J562" s="187"/>
      <c r="K562" s="179">
        <v>41.9</v>
      </c>
      <c r="L562" s="179">
        <f t="shared" si="29"/>
        <v>5.4999999999999991</v>
      </c>
      <c r="M562" s="187"/>
      <c r="N562" s="187"/>
      <c r="O562" s="187"/>
      <c r="P562" s="187"/>
      <c r="Q562" s="179">
        <v>11.5</v>
      </c>
      <c r="R562" s="185">
        <v>7.53</v>
      </c>
      <c r="S562" s="22">
        <v>374.40000000000003</v>
      </c>
      <c r="T562" s="179">
        <v>7.38</v>
      </c>
      <c r="U562" s="179"/>
      <c r="V562" s="179"/>
      <c r="W562" s="179"/>
      <c r="X562" s="179"/>
      <c r="Y562" s="112" t="s">
        <v>495</v>
      </c>
      <c r="AA562" s="113" t="s">
        <v>952</v>
      </c>
      <c r="AB562" s="179">
        <v>49</v>
      </c>
    </row>
    <row r="563" spans="1:28" s="153" customFormat="1" x14ac:dyDescent="0.25">
      <c r="A563" s="195">
        <v>43087</v>
      </c>
      <c r="B563" s="187">
        <v>1305</v>
      </c>
      <c r="D563" s="187"/>
      <c r="F563" s="144" t="s">
        <v>343</v>
      </c>
      <c r="G563" s="179">
        <v>49.9</v>
      </c>
      <c r="H563" s="179">
        <f t="shared" si="30"/>
        <v>9.9444444444444429</v>
      </c>
      <c r="I563" s="187"/>
      <c r="J563" s="187"/>
      <c r="K563" s="179">
        <v>58</v>
      </c>
      <c r="L563" s="179">
        <f t="shared" si="29"/>
        <v>14.444444444444445</v>
      </c>
      <c r="M563" s="187"/>
      <c r="N563" s="187"/>
      <c r="O563" s="187"/>
      <c r="P563" s="187"/>
      <c r="Q563" s="179">
        <v>11.7</v>
      </c>
      <c r="R563" s="185">
        <v>7.69</v>
      </c>
      <c r="S563" s="22">
        <v>371.8</v>
      </c>
      <c r="T563" s="179">
        <v>7.69</v>
      </c>
      <c r="U563" s="179"/>
      <c r="V563" s="179"/>
      <c r="W563" s="179"/>
      <c r="X563" s="179"/>
      <c r="Y563" s="112" t="s">
        <v>495</v>
      </c>
      <c r="AA563" s="113" t="s">
        <v>959</v>
      </c>
      <c r="AB563" s="179">
        <v>49</v>
      </c>
    </row>
    <row r="564" spans="1:28" s="153" customFormat="1" x14ac:dyDescent="0.25">
      <c r="A564" s="195">
        <v>43088</v>
      </c>
      <c r="B564" s="187">
        <v>1415</v>
      </c>
      <c r="D564" s="187"/>
      <c r="F564" s="144" t="s">
        <v>343</v>
      </c>
      <c r="G564" s="179">
        <v>50.3</v>
      </c>
      <c r="H564" s="179">
        <f t="shared" si="30"/>
        <v>10.166666666666664</v>
      </c>
      <c r="I564" s="187"/>
      <c r="J564" s="187"/>
      <c r="K564" s="179">
        <v>58.9</v>
      </c>
      <c r="L564" s="179">
        <f t="shared" si="29"/>
        <v>14.944444444444443</v>
      </c>
      <c r="M564" s="187"/>
      <c r="N564" s="187"/>
      <c r="O564" s="187"/>
      <c r="P564" s="187"/>
      <c r="Q564" s="179">
        <v>11.7</v>
      </c>
      <c r="R564" s="185">
        <v>7.32</v>
      </c>
      <c r="S564" s="22">
        <v>378.3</v>
      </c>
      <c r="T564" s="179">
        <v>10</v>
      </c>
      <c r="U564" s="179"/>
      <c r="V564" s="179"/>
      <c r="W564" s="179"/>
      <c r="X564" s="179"/>
      <c r="Y564" s="112" t="s">
        <v>69</v>
      </c>
      <c r="AA564" s="113" t="s">
        <v>961</v>
      </c>
      <c r="AB564" s="179">
        <v>49</v>
      </c>
    </row>
    <row r="565" spans="1:28" s="153" customFormat="1" x14ac:dyDescent="0.25">
      <c r="A565" s="195">
        <v>43089</v>
      </c>
      <c r="B565" s="187">
        <v>1206</v>
      </c>
      <c r="D565" s="187"/>
      <c r="F565" s="144" t="s">
        <v>343</v>
      </c>
      <c r="G565" s="179">
        <v>50</v>
      </c>
      <c r="H565" s="179">
        <f t="shared" si="30"/>
        <v>10</v>
      </c>
      <c r="I565" s="187"/>
      <c r="J565" s="187"/>
      <c r="K565" s="179">
        <v>52.7</v>
      </c>
      <c r="L565" s="179">
        <f t="shared" si="29"/>
        <v>11.500000000000002</v>
      </c>
      <c r="M565" s="187"/>
      <c r="N565" s="187"/>
      <c r="O565" s="187"/>
      <c r="P565" s="187"/>
      <c r="Q565" s="179">
        <v>11.8</v>
      </c>
      <c r="R565" s="185">
        <v>7.39</v>
      </c>
      <c r="S565" s="22">
        <v>367.90000000000003</v>
      </c>
      <c r="T565" s="179">
        <v>12.6</v>
      </c>
      <c r="U565" s="179"/>
      <c r="V565" s="179"/>
      <c r="W565" s="179"/>
      <c r="X565" s="179"/>
      <c r="Y565" s="112" t="s">
        <v>69</v>
      </c>
      <c r="AA565" s="113" t="s">
        <v>916</v>
      </c>
      <c r="AB565" s="179">
        <v>49</v>
      </c>
    </row>
    <row r="566" spans="1:28" s="153" customFormat="1" x14ac:dyDescent="0.25">
      <c r="A566" s="195">
        <v>43091</v>
      </c>
      <c r="B566" s="187">
        <v>1435</v>
      </c>
      <c r="D566" s="187"/>
      <c r="F566" s="144" t="s">
        <v>343</v>
      </c>
      <c r="G566" s="179">
        <v>46.4</v>
      </c>
      <c r="H566" s="179">
        <f t="shared" si="30"/>
        <v>7.9999999999999991</v>
      </c>
      <c r="I566" s="187"/>
      <c r="J566" s="187"/>
      <c r="K566" s="179">
        <v>51.1</v>
      </c>
      <c r="L566" s="179">
        <f t="shared" si="29"/>
        <v>10.611111111111112</v>
      </c>
      <c r="M566" s="187"/>
      <c r="N566" s="187"/>
      <c r="O566" s="187"/>
      <c r="P566" s="187"/>
      <c r="Q566" s="179">
        <v>12.3</v>
      </c>
      <c r="R566" s="185">
        <v>7.66</v>
      </c>
      <c r="S566" s="22">
        <v>374.40000000000003</v>
      </c>
      <c r="T566" s="179">
        <v>6.27</v>
      </c>
      <c r="U566" s="179"/>
      <c r="V566" s="179"/>
      <c r="W566" s="179"/>
      <c r="X566" s="179"/>
      <c r="Y566" s="112" t="s">
        <v>69</v>
      </c>
      <c r="AA566" s="113" t="s">
        <v>962</v>
      </c>
      <c r="AB566" s="179">
        <v>49</v>
      </c>
    </row>
    <row r="567" spans="1:28" s="153" customFormat="1" x14ac:dyDescent="0.25">
      <c r="A567" s="195">
        <v>43093</v>
      </c>
      <c r="B567" s="187">
        <v>1328</v>
      </c>
      <c r="D567" s="187"/>
      <c r="F567" s="144" t="s">
        <v>343</v>
      </c>
      <c r="G567" s="179">
        <v>49.6</v>
      </c>
      <c r="H567" s="179">
        <f t="shared" si="30"/>
        <v>9.7777777777777786</v>
      </c>
      <c r="I567" s="187"/>
      <c r="J567" s="187"/>
      <c r="K567" s="179">
        <v>61.1</v>
      </c>
      <c r="L567" s="179">
        <f t="shared" si="29"/>
        <v>16.166666666666668</v>
      </c>
      <c r="M567" s="187"/>
      <c r="N567" s="187"/>
      <c r="O567" s="187"/>
      <c r="P567" s="187"/>
      <c r="Q567" s="179">
        <v>12.3</v>
      </c>
      <c r="R567" s="185">
        <v>7.32</v>
      </c>
      <c r="S567" s="22">
        <v>377</v>
      </c>
      <c r="T567" s="179">
        <v>7.45</v>
      </c>
      <c r="U567" s="179"/>
      <c r="V567" s="179"/>
      <c r="W567" s="179"/>
      <c r="X567" s="179"/>
      <c r="Y567" s="112" t="s">
        <v>69</v>
      </c>
      <c r="AA567" s="113" t="s">
        <v>915</v>
      </c>
    </row>
    <row r="568" spans="1:28" s="153" customFormat="1" x14ac:dyDescent="0.25">
      <c r="A568" s="195">
        <v>43094</v>
      </c>
      <c r="B568" s="187">
        <v>1521</v>
      </c>
      <c r="D568" s="187"/>
      <c r="F568" s="144" t="s">
        <v>343</v>
      </c>
      <c r="G568" s="179">
        <v>51.4</v>
      </c>
      <c r="H568" s="179">
        <f t="shared" si="30"/>
        <v>10.777777777777777</v>
      </c>
      <c r="I568" s="187"/>
      <c r="J568" s="187"/>
      <c r="K568" s="179">
        <v>64.3</v>
      </c>
      <c r="L568" s="179">
        <f t="shared" si="29"/>
        <v>17.944444444444443</v>
      </c>
      <c r="M568" s="187"/>
      <c r="N568" s="187"/>
      <c r="O568" s="187"/>
      <c r="P568" s="187"/>
      <c r="Q568" s="179">
        <v>11.4</v>
      </c>
      <c r="R568" s="185">
        <v>7.72</v>
      </c>
      <c r="S568" s="22">
        <v>351</v>
      </c>
      <c r="T568" s="179">
        <v>6.93</v>
      </c>
      <c r="U568" s="179"/>
      <c r="V568" s="179"/>
      <c r="W568" s="179"/>
      <c r="X568" s="179"/>
      <c r="Y568" s="112" t="s">
        <v>964</v>
      </c>
      <c r="AA568" s="113" t="s">
        <v>963</v>
      </c>
    </row>
    <row r="569" spans="1:28" s="153" customFormat="1" x14ac:dyDescent="0.25">
      <c r="A569" s="195">
        <v>43095</v>
      </c>
      <c r="B569" s="187">
        <v>1246</v>
      </c>
      <c r="D569" s="187"/>
      <c r="F569" s="144" t="s">
        <v>343</v>
      </c>
      <c r="G569" s="179">
        <v>52.1</v>
      </c>
      <c r="H569" s="179">
        <f t="shared" si="30"/>
        <v>11.166666666666668</v>
      </c>
      <c r="I569" s="187"/>
      <c r="J569" s="187"/>
      <c r="K569" s="179">
        <v>62</v>
      </c>
      <c r="L569" s="179">
        <f t="shared" si="29"/>
        <v>16.666666666666668</v>
      </c>
      <c r="M569" s="187"/>
      <c r="N569" s="187"/>
      <c r="O569" s="187"/>
      <c r="P569" s="187"/>
      <c r="Q569" s="179">
        <v>10.3</v>
      </c>
      <c r="R569" s="185">
        <v>7.17</v>
      </c>
      <c r="S569" s="22">
        <v>367.90000000000003</v>
      </c>
      <c r="T569" s="179">
        <v>8.7100000000000009</v>
      </c>
      <c r="U569" s="179"/>
      <c r="V569" s="179"/>
      <c r="W569" s="179"/>
      <c r="X569" s="179"/>
      <c r="Y569" s="112" t="s">
        <v>69</v>
      </c>
      <c r="AA569" s="113" t="s">
        <v>893</v>
      </c>
    </row>
    <row r="570" spans="1:28" s="153" customFormat="1" x14ac:dyDescent="0.25">
      <c r="A570" s="195">
        <v>43096</v>
      </c>
      <c r="B570" s="187">
        <v>1217</v>
      </c>
      <c r="D570" s="187"/>
      <c r="F570" s="144" t="s">
        <v>343</v>
      </c>
      <c r="G570" s="179">
        <v>52.2</v>
      </c>
      <c r="H570" s="179">
        <f t="shared" si="30"/>
        <v>11.222222222222223</v>
      </c>
      <c r="I570" s="187"/>
      <c r="J570" s="187"/>
      <c r="K570" s="179">
        <v>61.2</v>
      </c>
      <c r="L570" s="179">
        <f t="shared" si="29"/>
        <v>16.222222222222225</v>
      </c>
      <c r="M570" s="187"/>
      <c r="N570" s="187"/>
      <c r="O570" s="187"/>
      <c r="P570" s="187"/>
      <c r="Q570" s="179">
        <v>9.6</v>
      </c>
      <c r="R570" s="185">
        <v>7.28</v>
      </c>
      <c r="S570" s="22">
        <v>373.1</v>
      </c>
      <c r="T570" s="179">
        <v>9.93</v>
      </c>
      <c r="U570" s="179"/>
      <c r="V570" s="179"/>
      <c r="W570" s="179"/>
      <c r="X570" s="179"/>
      <c r="Y570" s="112" t="s">
        <v>115</v>
      </c>
      <c r="AA570" s="113" t="s">
        <v>875</v>
      </c>
    </row>
    <row r="571" spans="1:28" s="153" customFormat="1" x14ac:dyDescent="0.25">
      <c r="A571" s="195">
        <v>43097</v>
      </c>
      <c r="B571" s="187">
        <v>1145</v>
      </c>
      <c r="D571" s="187"/>
      <c r="F571" s="144" t="s">
        <v>343</v>
      </c>
      <c r="G571" s="179">
        <v>49.7</v>
      </c>
      <c r="H571" s="179">
        <f t="shared" si="30"/>
        <v>9.8333333333333339</v>
      </c>
      <c r="I571" s="187"/>
      <c r="J571" s="187"/>
      <c r="K571" s="179">
        <v>54.5</v>
      </c>
      <c r="L571" s="179">
        <f t="shared" si="29"/>
        <v>12.5</v>
      </c>
      <c r="M571" s="187"/>
      <c r="N571" s="187"/>
      <c r="O571" s="187"/>
      <c r="P571" s="187"/>
      <c r="Q571" s="179">
        <v>9.6999999999999993</v>
      </c>
      <c r="R571" s="185">
        <v>7.28</v>
      </c>
      <c r="S571" s="22">
        <v>370.5</v>
      </c>
      <c r="T571" s="179">
        <v>11.1</v>
      </c>
      <c r="U571" s="179"/>
      <c r="V571" s="179"/>
      <c r="W571" s="179"/>
      <c r="X571" s="179"/>
      <c r="Y571" s="112" t="s">
        <v>115</v>
      </c>
      <c r="AA571" s="113" t="s">
        <v>965</v>
      </c>
    </row>
    <row r="572" spans="1:28" s="153" customFormat="1" x14ac:dyDescent="0.25">
      <c r="A572" s="195">
        <v>43098</v>
      </c>
      <c r="B572" s="187">
        <v>1556</v>
      </c>
      <c r="D572" s="187"/>
      <c r="F572" s="144" t="s">
        <v>343</v>
      </c>
      <c r="G572" s="179">
        <v>52.1</v>
      </c>
      <c r="H572" s="179">
        <f t="shared" si="30"/>
        <v>11.166666666666668</v>
      </c>
      <c r="I572" s="187"/>
      <c r="J572" s="187"/>
      <c r="K572" s="179">
        <v>67.5</v>
      </c>
      <c r="L572" s="179">
        <f t="shared" si="29"/>
        <v>19.722222222222221</v>
      </c>
      <c r="M572" s="187"/>
      <c r="N572" s="187"/>
      <c r="O572" s="187"/>
      <c r="P572" s="187"/>
      <c r="Q572" s="179">
        <v>10.9</v>
      </c>
      <c r="R572" s="185">
        <v>7.06</v>
      </c>
      <c r="S572" s="22">
        <v>384.8</v>
      </c>
      <c r="T572" s="179">
        <v>7.84</v>
      </c>
      <c r="U572" s="179"/>
      <c r="V572" s="179"/>
      <c r="W572" s="179"/>
      <c r="X572" s="179"/>
      <c r="Y572" s="112" t="s">
        <v>115</v>
      </c>
      <c r="AA572" s="113" t="s">
        <v>966</v>
      </c>
    </row>
    <row r="573" spans="1:28" s="153" customFormat="1" x14ac:dyDescent="0.25">
      <c r="A573" s="195">
        <v>43099</v>
      </c>
      <c r="B573" s="187">
        <v>1157</v>
      </c>
      <c r="D573" s="187"/>
      <c r="F573" s="144" t="s">
        <v>343</v>
      </c>
      <c r="G573" s="179">
        <v>51.5</v>
      </c>
      <c r="H573" s="179">
        <f t="shared" si="30"/>
        <v>10.833333333333334</v>
      </c>
      <c r="I573" s="187"/>
      <c r="J573" s="187"/>
      <c r="K573" s="179">
        <v>59.8</v>
      </c>
      <c r="L573" s="179">
        <f t="shared" si="29"/>
        <v>15.444444444444443</v>
      </c>
      <c r="M573" s="187"/>
      <c r="N573" s="187"/>
      <c r="O573" s="187"/>
      <c r="P573" s="187"/>
      <c r="Q573" s="179">
        <v>10.3</v>
      </c>
      <c r="R573" s="185">
        <v>7.06</v>
      </c>
      <c r="S573" s="22">
        <v>378.3</v>
      </c>
      <c r="T573" s="179">
        <v>8.5</v>
      </c>
      <c r="U573" s="179"/>
      <c r="V573" s="179"/>
      <c r="W573" s="179"/>
      <c r="X573" s="179"/>
      <c r="Y573" s="112" t="s">
        <v>115</v>
      </c>
      <c r="AA573" s="113" t="s">
        <v>966</v>
      </c>
    </row>
    <row r="574" spans="1:28" s="153" customFormat="1" x14ac:dyDescent="0.25">
      <c r="A574" s="152">
        <v>43100</v>
      </c>
      <c r="B574" s="187">
        <v>1200</v>
      </c>
      <c r="D574" s="187"/>
      <c r="F574" s="144" t="s">
        <v>343</v>
      </c>
      <c r="G574" s="179">
        <v>46.8</v>
      </c>
      <c r="H574" s="179">
        <f t="shared" si="30"/>
        <v>8.2222222222222197</v>
      </c>
      <c r="I574" s="187"/>
      <c r="J574" s="187"/>
      <c r="K574" s="179">
        <v>51.5</v>
      </c>
      <c r="L574" s="179">
        <f t="shared" si="29"/>
        <v>10.833333333333334</v>
      </c>
      <c r="M574" s="187"/>
      <c r="N574" s="187"/>
      <c r="O574" s="187"/>
      <c r="P574" s="187"/>
      <c r="Q574" s="179">
        <v>10.8</v>
      </c>
      <c r="R574" s="185">
        <v>7.35</v>
      </c>
      <c r="S574" s="22">
        <v>371.8</v>
      </c>
      <c r="T574" s="179">
        <v>8.85</v>
      </c>
      <c r="U574" s="179"/>
      <c r="V574" s="179"/>
      <c r="W574" s="179"/>
      <c r="X574" s="179"/>
      <c r="Y574" s="112" t="s">
        <v>385</v>
      </c>
      <c r="AA574" s="113" t="s">
        <v>967</v>
      </c>
    </row>
    <row r="575" spans="1:28" s="153" customFormat="1" x14ac:dyDescent="0.25">
      <c r="A575" s="195">
        <v>43101</v>
      </c>
      <c r="B575" s="187">
        <v>906</v>
      </c>
      <c r="D575" s="187"/>
      <c r="F575" s="144" t="s">
        <v>343</v>
      </c>
      <c r="G575" s="179">
        <v>42.1</v>
      </c>
      <c r="H575" s="179">
        <f t="shared" si="30"/>
        <v>5.6111111111111116</v>
      </c>
      <c r="I575" s="187"/>
      <c r="J575" s="187"/>
      <c r="K575" s="179">
        <v>37</v>
      </c>
      <c r="L575" s="179">
        <f t="shared" si="29"/>
        <v>2.7777777777777777</v>
      </c>
      <c r="M575" s="187"/>
      <c r="N575" s="187"/>
      <c r="O575" s="187"/>
      <c r="P575" s="187"/>
      <c r="Q575" s="179">
        <v>11.3</v>
      </c>
      <c r="R575" s="185">
        <v>7.6</v>
      </c>
      <c r="S575" s="22">
        <v>353.6</v>
      </c>
      <c r="T575" s="179">
        <v>11.3</v>
      </c>
      <c r="U575" s="179"/>
      <c r="V575" s="179"/>
      <c r="W575" s="179"/>
      <c r="X575" s="179"/>
      <c r="Y575" s="112" t="s">
        <v>115</v>
      </c>
      <c r="AA575" s="113" t="s">
        <v>966</v>
      </c>
    </row>
    <row r="576" spans="1:28" s="153" customFormat="1" x14ac:dyDescent="0.25">
      <c r="A576" s="195">
        <v>43101</v>
      </c>
      <c r="B576" s="187">
        <v>1320</v>
      </c>
      <c r="D576" s="187"/>
      <c r="F576" s="144" t="s">
        <v>343</v>
      </c>
      <c r="G576" s="179">
        <v>49.3</v>
      </c>
      <c r="H576" s="179">
        <f t="shared" si="30"/>
        <v>9.6111111111111089</v>
      </c>
      <c r="I576" s="187"/>
      <c r="J576" s="187"/>
      <c r="K576" s="179">
        <v>61</v>
      </c>
      <c r="L576" s="179">
        <f t="shared" si="29"/>
        <v>16.111111111111111</v>
      </c>
      <c r="M576" s="187"/>
      <c r="N576" s="187"/>
      <c r="O576" s="187"/>
      <c r="P576" s="187"/>
      <c r="Q576" s="179">
        <v>10.9</v>
      </c>
      <c r="R576" s="185">
        <v>7.26</v>
      </c>
      <c r="S576" s="22">
        <v>364</v>
      </c>
      <c r="T576" s="179">
        <v>9.91</v>
      </c>
      <c r="U576" s="179"/>
      <c r="V576" s="179"/>
      <c r="W576" s="179"/>
      <c r="X576" s="179"/>
      <c r="Y576" s="112" t="s">
        <v>115</v>
      </c>
      <c r="AA576" s="113" t="s">
        <v>967</v>
      </c>
    </row>
    <row r="577" spans="1:27" s="153" customFormat="1" x14ac:dyDescent="0.25">
      <c r="A577" s="195">
        <v>43102</v>
      </c>
      <c r="B577" s="187">
        <v>1208</v>
      </c>
      <c r="D577" s="187"/>
      <c r="F577" s="144" t="s">
        <v>343</v>
      </c>
      <c r="G577" s="179">
        <v>48.1</v>
      </c>
      <c r="H577" s="179">
        <f t="shared" si="30"/>
        <v>8.9444444444444446</v>
      </c>
      <c r="I577" s="187"/>
      <c r="J577" s="187"/>
      <c r="K577" s="179">
        <v>56.1</v>
      </c>
      <c r="L577" s="179">
        <f t="shared" si="29"/>
        <v>13.388888888888889</v>
      </c>
      <c r="M577" s="187"/>
      <c r="N577" s="187"/>
      <c r="O577" s="187"/>
      <c r="P577" s="187"/>
      <c r="Q577" s="179">
        <v>10.5</v>
      </c>
      <c r="R577" s="185">
        <v>7.35</v>
      </c>
      <c r="S577" s="22">
        <v>373.1</v>
      </c>
      <c r="T577" s="179">
        <v>8.15</v>
      </c>
      <c r="U577" s="179"/>
      <c r="V577" s="179"/>
      <c r="W577" s="179"/>
      <c r="X577" s="179"/>
      <c r="Y577" s="112" t="s">
        <v>385</v>
      </c>
      <c r="AA577" s="113" t="s">
        <v>968</v>
      </c>
    </row>
    <row r="578" spans="1:27" s="153" customFormat="1" x14ac:dyDescent="0.25">
      <c r="A578" s="195">
        <v>43103</v>
      </c>
      <c r="B578" s="187">
        <v>1156</v>
      </c>
      <c r="D578" s="187"/>
      <c r="F578" s="144" t="s">
        <v>343</v>
      </c>
      <c r="G578" s="179">
        <v>50</v>
      </c>
      <c r="H578" s="179">
        <f t="shared" si="30"/>
        <v>10</v>
      </c>
      <c r="I578" s="187"/>
      <c r="J578" s="187"/>
      <c r="K578" s="179">
        <v>58.2</v>
      </c>
      <c r="L578" s="179">
        <f t="shared" si="29"/>
        <v>14.555555555555557</v>
      </c>
      <c r="M578" s="187"/>
      <c r="N578" s="187"/>
      <c r="O578" s="187"/>
      <c r="P578" s="187"/>
      <c r="Q578" s="179">
        <v>10.3</v>
      </c>
      <c r="R578" s="185">
        <v>7.15</v>
      </c>
      <c r="S578" s="22">
        <v>369.2</v>
      </c>
      <c r="T578" s="179">
        <v>7.22</v>
      </c>
      <c r="U578" s="179"/>
      <c r="V578" s="179"/>
      <c r="W578" s="179"/>
      <c r="X578" s="179"/>
      <c r="Y578" s="112" t="s">
        <v>385</v>
      </c>
      <c r="AA578" s="113" t="s">
        <v>969</v>
      </c>
    </row>
    <row r="579" spans="1:27" s="153" customFormat="1" x14ac:dyDescent="0.25">
      <c r="A579" s="195">
        <v>43104</v>
      </c>
      <c r="B579" s="187">
        <v>1408</v>
      </c>
      <c r="D579" s="187"/>
      <c r="F579" s="144" t="s">
        <v>343</v>
      </c>
      <c r="G579" s="179">
        <v>54</v>
      </c>
      <c r="H579" s="179">
        <f t="shared" si="30"/>
        <v>12.222222222222221</v>
      </c>
      <c r="I579" s="187"/>
      <c r="J579" s="187"/>
      <c r="K579" s="179">
        <v>68.3</v>
      </c>
      <c r="L579" s="179">
        <f t="shared" si="29"/>
        <v>20.166666666666664</v>
      </c>
      <c r="M579" s="187"/>
      <c r="N579" s="187"/>
      <c r="O579" s="187"/>
      <c r="P579" s="187"/>
      <c r="Q579" s="179">
        <v>11</v>
      </c>
      <c r="R579" s="185">
        <v>7.3</v>
      </c>
      <c r="S579" s="22">
        <v>375.7</v>
      </c>
      <c r="T579" s="179">
        <v>9.09</v>
      </c>
      <c r="U579" s="179"/>
      <c r="V579" s="179"/>
      <c r="W579" s="179"/>
      <c r="X579" s="179"/>
      <c r="Y579" s="112" t="s">
        <v>115</v>
      </c>
      <c r="AA579" s="113" t="s">
        <v>968</v>
      </c>
    </row>
    <row r="580" spans="1:27" s="153" customFormat="1" x14ac:dyDescent="0.25">
      <c r="A580" s="195">
        <v>43105</v>
      </c>
      <c r="B580" s="187">
        <v>1225</v>
      </c>
      <c r="D580" s="187"/>
      <c r="F580" s="144" t="s">
        <v>343</v>
      </c>
      <c r="G580" s="179">
        <v>51.9</v>
      </c>
      <c r="H580" s="179">
        <f t="shared" si="30"/>
        <v>11.055555555555555</v>
      </c>
      <c r="I580" s="187"/>
      <c r="J580" s="187"/>
      <c r="K580" s="179">
        <v>62.6</v>
      </c>
      <c r="L580" s="179">
        <f t="shared" si="29"/>
        <v>17</v>
      </c>
      <c r="M580" s="187"/>
      <c r="N580" s="187"/>
      <c r="O580" s="187"/>
      <c r="P580" s="187"/>
      <c r="Q580" s="179">
        <v>9.8000000000000007</v>
      </c>
      <c r="R580" s="185">
        <v>7.22</v>
      </c>
      <c r="S580" s="22">
        <v>366.6</v>
      </c>
      <c r="T580" s="179">
        <v>9.4499999999999993</v>
      </c>
      <c r="U580" s="179"/>
      <c r="V580" s="179"/>
      <c r="W580" s="179"/>
      <c r="X580" s="179"/>
      <c r="Y580" s="112" t="s">
        <v>115</v>
      </c>
      <c r="AA580" s="113" t="s">
        <v>959</v>
      </c>
    </row>
    <row r="581" spans="1:27" s="153" customFormat="1" x14ac:dyDescent="0.25">
      <c r="A581" s="195">
        <v>43106</v>
      </c>
      <c r="B581" s="187">
        <v>1249</v>
      </c>
      <c r="D581" s="187"/>
      <c r="F581" s="144" t="s">
        <v>343</v>
      </c>
      <c r="G581" s="179">
        <v>53.2</v>
      </c>
      <c r="H581" s="179">
        <f t="shared" si="30"/>
        <v>11.777777777777779</v>
      </c>
      <c r="I581" s="187"/>
      <c r="J581" s="187"/>
      <c r="K581" s="179">
        <v>60.4</v>
      </c>
      <c r="L581" s="179">
        <f t="shared" si="29"/>
        <v>15.777777777777777</v>
      </c>
      <c r="M581" s="187"/>
      <c r="N581" s="187"/>
      <c r="O581" s="187"/>
      <c r="P581" s="187"/>
      <c r="Q581" s="179">
        <v>10.3</v>
      </c>
      <c r="R581" s="185">
        <v>7.25</v>
      </c>
      <c r="S581" s="22">
        <v>390</v>
      </c>
      <c r="T581" s="179">
        <v>11.5</v>
      </c>
      <c r="U581" s="179"/>
      <c r="V581" s="179"/>
      <c r="W581" s="179"/>
      <c r="X581" s="179"/>
      <c r="Y581" s="112" t="s">
        <v>190</v>
      </c>
      <c r="AA581" s="113" t="s">
        <v>969</v>
      </c>
    </row>
    <row r="582" spans="1:27" s="153" customFormat="1" x14ac:dyDescent="0.25">
      <c r="A582" s="195">
        <v>43107</v>
      </c>
      <c r="B582" s="187">
        <v>1448</v>
      </c>
      <c r="D582" s="187"/>
      <c r="F582" s="144" t="s">
        <v>343</v>
      </c>
      <c r="G582" s="179">
        <v>56.9</v>
      </c>
      <c r="H582" s="179">
        <f t="shared" si="30"/>
        <v>13.833333333333332</v>
      </c>
      <c r="I582" s="187"/>
      <c r="J582" s="187"/>
      <c r="K582" s="179">
        <v>66.900000000000006</v>
      </c>
      <c r="L582" s="179">
        <f t="shared" si="29"/>
        <v>19.388888888888893</v>
      </c>
      <c r="M582" s="187"/>
      <c r="N582" s="187"/>
      <c r="O582" s="187"/>
      <c r="P582" s="187"/>
      <c r="Q582" s="179">
        <v>10.5</v>
      </c>
      <c r="R582" s="185">
        <v>7.34</v>
      </c>
      <c r="S582" s="22">
        <v>362.7</v>
      </c>
      <c r="T582" s="179">
        <v>15.9</v>
      </c>
      <c r="U582" s="179"/>
      <c r="V582" s="179"/>
      <c r="W582" s="179"/>
      <c r="X582" s="179"/>
      <c r="Y582" s="112" t="s">
        <v>69</v>
      </c>
      <c r="AA582" s="113" t="s">
        <v>967</v>
      </c>
    </row>
    <row r="583" spans="1:27" s="153" customFormat="1" x14ac:dyDescent="0.25">
      <c r="A583" s="195">
        <v>43109</v>
      </c>
      <c r="B583" s="187">
        <v>1333</v>
      </c>
      <c r="D583" s="187"/>
      <c r="F583" s="144" t="s">
        <v>343</v>
      </c>
      <c r="G583" s="179">
        <v>56.4</v>
      </c>
      <c r="H583" s="179">
        <f t="shared" si="30"/>
        <v>13.555555555555554</v>
      </c>
      <c r="I583" s="187"/>
      <c r="J583" s="187"/>
      <c r="K583" s="179">
        <v>67</v>
      </c>
      <c r="L583" s="179">
        <f t="shared" si="29"/>
        <v>19.444444444444443</v>
      </c>
      <c r="M583" s="187"/>
      <c r="N583" s="187"/>
      <c r="O583" s="187"/>
      <c r="P583" s="187"/>
      <c r="Q583" s="179">
        <v>11.6</v>
      </c>
      <c r="R583" s="185">
        <v>7.6</v>
      </c>
      <c r="S583" s="22">
        <v>367.90000000000003</v>
      </c>
      <c r="T583" s="179">
        <v>10.7</v>
      </c>
      <c r="U583" s="179"/>
      <c r="V583" s="179"/>
      <c r="W583" s="179"/>
      <c r="X583" s="179"/>
      <c r="Y583" s="112" t="s">
        <v>971</v>
      </c>
      <c r="AA583" s="113" t="s">
        <v>970</v>
      </c>
    </row>
    <row r="584" spans="1:27" x14ac:dyDescent="0.25">
      <c r="A584" s="69">
        <v>43110</v>
      </c>
      <c r="B584" s="112">
        <v>1450</v>
      </c>
      <c r="F584" s="144" t="s">
        <v>343</v>
      </c>
      <c r="G584" s="130">
        <v>51.5</v>
      </c>
      <c r="H584" s="130">
        <f t="shared" si="30"/>
        <v>10.833333333333334</v>
      </c>
      <c r="K584" s="130">
        <v>49.3</v>
      </c>
      <c r="L584" s="130">
        <f t="shared" si="29"/>
        <v>9.6111111111111089</v>
      </c>
      <c r="Q584" s="130">
        <v>11.5</v>
      </c>
      <c r="R584" s="73">
        <v>7.72</v>
      </c>
      <c r="S584" s="22">
        <v>356.2</v>
      </c>
      <c r="T584" s="130">
        <v>13</v>
      </c>
      <c r="Y584" s="112" t="s">
        <v>972</v>
      </c>
      <c r="AA584" s="113" t="s">
        <v>846</v>
      </c>
    </row>
    <row r="585" spans="1:27" s="153" customFormat="1" x14ac:dyDescent="0.25">
      <c r="A585" s="195">
        <v>43112</v>
      </c>
      <c r="B585" s="187">
        <v>1134</v>
      </c>
      <c r="D585" s="187"/>
      <c r="F585" s="144" t="s">
        <v>343</v>
      </c>
      <c r="G585" s="179">
        <v>51.6</v>
      </c>
      <c r="H585" s="179">
        <f t="shared" si="30"/>
        <v>10.888888888888889</v>
      </c>
      <c r="I585" s="187"/>
      <c r="J585" s="187"/>
      <c r="K585" s="179">
        <v>53.1</v>
      </c>
      <c r="L585" s="179">
        <f t="shared" si="29"/>
        <v>11.722222222222223</v>
      </c>
      <c r="M585" s="187"/>
      <c r="N585" s="187"/>
      <c r="O585" s="187"/>
      <c r="P585" s="187"/>
      <c r="Q585" s="179">
        <v>11.2</v>
      </c>
      <c r="R585" s="185">
        <v>7.56</v>
      </c>
      <c r="S585" s="22">
        <v>358.8</v>
      </c>
      <c r="T585" s="179">
        <v>16.100000000000001</v>
      </c>
      <c r="U585" s="179"/>
      <c r="V585" s="179"/>
      <c r="W585" s="179"/>
      <c r="X585" s="179"/>
      <c r="Y585" s="112" t="s">
        <v>115</v>
      </c>
      <c r="Z585" s="187"/>
      <c r="AA585" s="113" t="s">
        <v>922</v>
      </c>
    </row>
    <row r="586" spans="1:27" s="153" customFormat="1" x14ac:dyDescent="0.25">
      <c r="A586" s="195">
        <v>43113</v>
      </c>
      <c r="B586" s="187">
        <v>1200</v>
      </c>
      <c r="D586" s="187"/>
      <c r="F586" s="144" t="s">
        <v>343</v>
      </c>
      <c r="G586" s="179">
        <v>52.1</v>
      </c>
      <c r="H586" s="179">
        <f t="shared" si="30"/>
        <v>11.166666666666668</v>
      </c>
      <c r="I586" s="187"/>
      <c r="J586" s="187"/>
      <c r="K586" s="179">
        <v>58.7</v>
      </c>
      <c r="L586" s="179">
        <f t="shared" si="29"/>
        <v>14.833333333333334</v>
      </c>
      <c r="M586" s="187"/>
      <c r="N586" s="187"/>
      <c r="O586" s="187"/>
      <c r="P586" s="187"/>
      <c r="Q586" s="179">
        <v>11.5</v>
      </c>
      <c r="R586" s="185">
        <v>7.35</v>
      </c>
      <c r="S586" s="22">
        <v>364</v>
      </c>
      <c r="T586" s="179">
        <v>11.1</v>
      </c>
      <c r="U586" s="179"/>
      <c r="V586" s="179"/>
      <c r="W586" s="179"/>
      <c r="X586" s="179"/>
      <c r="Y586" s="112" t="s">
        <v>115</v>
      </c>
      <c r="Z586" s="187"/>
      <c r="AA586" s="113" t="s">
        <v>885</v>
      </c>
    </row>
    <row r="587" spans="1:27" s="153" customFormat="1" x14ac:dyDescent="0.25">
      <c r="A587" s="195">
        <v>43114</v>
      </c>
      <c r="B587" s="187">
        <v>1202</v>
      </c>
      <c r="D587" s="187"/>
      <c r="F587" s="144" t="s">
        <v>343</v>
      </c>
      <c r="G587" s="179">
        <v>51.7</v>
      </c>
      <c r="H587" s="179">
        <f t="shared" si="30"/>
        <v>10.944444444444446</v>
      </c>
      <c r="I587" s="187"/>
      <c r="J587" s="187"/>
      <c r="K587" s="179">
        <v>59.4</v>
      </c>
      <c r="L587" s="179">
        <f t="shared" si="29"/>
        <v>15.222222222222221</v>
      </c>
      <c r="M587" s="187"/>
      <c r="N587" s="187"/>
      <c r="O587" s="187"/>
      <c r="P587" s="187"/>
      <c r="Q587" s="179">
        <v>10.5</v>
      </c>
      <c r="R587" s="185">
        <v>7.22</v>
      </c>
      <c r="S587" s="22">
        <v>367.90000000000003</v>
      </c>
      <c r="T587" s="179">
        <v>11.3</v>
      </c>
      <c r="U587" s="179"/>
      <c r="V587" s="179"/>
      <c r="W587" s="179"/>
      <c r="X587" s="179"/>
      <c r="Y587" s="112" t="s">
        <v>115</v>
      </c>
      <c r="Z587" s="187"/>
      <c r="AA587" s="113" t="s">
        <v>911</v>
      </c>
    </row>
    <row r="588" spans="1:27" s="153" customFormat="1" x14ac:dyDescent="0.25">
      <c r="A588" s="195">
        <v>43115</v>
      </c>
      <c r="B588" s="187">
        <v>1336</v>
      </c>
      <c r="D588" s="187"/>
      <c r="F588" s="144" t="s">
        <v>343</v>
      </c>
      <c r="G588" s="179">
        <v>53.8</v>
      </c>
      <c r="H588" s="179">
        <f t="shared" si="30"/>
        <v>12.111111111111109</v>
      </c>
      <c r="I588" s="187"/>
      <c r="J588" s="187"/>
      <c r="K588" s="179">
        <v>64</v>
      </c>
      <c r="L588" s="179">
        <f t="shared" si="29"/>
        <v>17.777777777777779</v>
      </c>
      <c r="M588" s="187"/>
      <c r="N588" s="187"/>
      <c r="O588" s="187"/>
      <c r="P588" s="187"/>
      <c r="Q588" s="179">
        <v>10.7</v>
      </c>
      <c r="R588" s="185">
        <v>7.21</v>
      </c>
      <c r="S588" s="22">
        <v>366.6</v>
      </c>
      <c r="T588" s="179">
        <v>10.1</v>
      </c>
      <c r="U588" s="179"/>
      <c r="V588" s="179"/>
      <c r="W588" s="179"/>
      <c r="X588" s="179"/>
      <c r="Y588" s="112" t="s">
        <v>115</v>
      </c>
      <c r="Z588" s="187"/>
      <c r="AA588" s="113" t="s">
        <v>917</v>
      </c>
    </row>
    <row r="589" spans="1:27" s="153" customFormat="1" x14ac:dyDescent="0.25">
      <c r="A589" s="195">
        <v>43116</v>
      </c>
      <c r="B589" s="187">
        <v>1321</v>
      </c>
      <c r="D589" s="187"/>
      <c r="F589" s="144" t="s">
        <v>343</v>
      </c>
      <c r="G589" s="179">
        <v>54.8</v>
      </c>
      <c r="H589" s="179">
        <f t="shared" si="30"/>
        <v>12.666666666666664</v>
      </c>
      <c r="I589" s="187"/>
      <c r="J589" s="187"/>
      <c r="K589" s="179">
        <v>65.099999999999994</v>
      </c>
      <c r="L589" s="179">
        <f t="shared" si="29"/>
        <v>18.388888888888886</v>
      </c>
      <c r="M589" s="187"/>
      <c r="N589" s="187"/>
      <c r="O589" s="187"/>
      <c r="P589" s="187"/>
      <c r="Q589" s="179">
        <v>10.5</v>
      </c>
      <c r="R589" s="185">
        <v>7.27</v>
      </c>
      <c r="S589" s="22">
        <v>378.3</v>
      </c>
      <c r="T589" s="179">
        <v>9.52</v>
      </c>
      <c r="U589" s="179"/>
      <c r="V589" s="179"/>
      <c r="W589" s="179"/>
      <c r="X589" s="179"/>
      <c r="Y589" s="112" t="s">
        <v>115</v>
      </c>
      <c r="Z589" s="187"/>
      <c r="AA589" s="113" t="s">
        <v>881</v>
      </c>
    </row>
    <row r="590" spans="1:27" s="153" customFormat="1" x14ac:dyDescent="0.25">
      <c r="A590" s="195">
        <v>43119</v>
      </c>
      <c r="B590" s="187">
        <v>1329</v>
      </c>
      <c r="D590" s="187"/>
      <c r="F590" s="144" t="s">
        <v>343</v>
      </c>
      <c r="G590" s="179">
        <v>52.9</v>
      </c>
      <c r="H590" s="179">
        <f t="shared" si="30"/>
        <v>11.611111111111111</v>
      </c>
      <c r="I590" s="187"/>
      <c r="J590" s="187"/>
      <c r="K590" s="179">
        <v>62</v>
      </c>
      <c r="L590" s="179">
        <f t="shared" si="29"/>
        <v>16.666666666666668</v>
      </c>
      <c r="M590" s="187"/>
      <c r="N590" s="187"/>
      <c r="O590" s="187"/>
      <c r="P590" s="187"/>
      <c r="Q590" s="179">
        <v>10.8</v>
      </c>
      <c r="R590" s="185">
        <v>7.57</v>
      </c>
      <c r="S590" s="22">
        <v>370.5</v>
      </c>
      <c r="T590" s="179">
        <v>7.65</v>
      </c>
      <c r="U590" s="179"/>
      <c r="V590" s="179"/>
      <c r="W590" s="179">
        <v>95</v>
      </c>
      <c r="X590" s="179"/>
      <c r="Y590" s="112" t="s">
        <v>115</v>
      </c>
      <c r="Z590" s="187"/>
      <c r="AA590" s="113" t="s">
        <v>973</v>
      </c>
    </row>
    <row r="591" spans="1:27" s="153" customFormat="1" x14ac:dyDescent="0.25">
      <c r="A591" s="195">
        <v>43120</v>
      </c>
      <c r="B591" s="187">
        <v>1249</v>
      </c>
      <c r="D591" s="187"/>
      <c r="F591" s="144" t="s">
        <v>343</v>
      </c>
      <c r="G591" s="179">
        <v>50.2</v>
      </c>
      <c r="H591" s="179">
        <f t="shared" si="30"/>
        <v>10.111111111111112</v>
      </c>
      <c r="I591" s="187"/>
      <c r="J591" s="187"/>
      <c r="K591" s="179">
        <v>46.9</v>
      </c>
      <c r="L591" s="179">
        <f t="shared" si="29"/>
        <v>8.2777777777777768</v>
      </c>
      <c r="M591" s="187"/>
      <c r="N591" s="187"/>
      <c r="O591" s="187"/>
      <c r="P591" s="187"/>
      <c r="Q591" s="179">
        <v>10.5</v>
      </c>
      <c r="R591" s="185">
        <v>7.39</v>
      </c>
      <c r="S591" s="22">
        <v>358.8</v>
      </c>
      <c r="T591" s="179">
        <v>5.82</v>
      </c>
      <c r="U591" s="179"/>
      <c r="V591" s="179"/>
      <c r="W591" s="179">
        <v>95</v>
      </c>
      <c r="X591" s="179"/>
      <c r="Y591" s="112" t="s">
        <v>978</v>
      </c>
      <c r="Z591" s="187"/>
      <c r="AA591" s="113" t="s">
        <v>946</v>
      </c>
    </row>
    <row r="592" spans="1:27" s="153" customFormat="1" x14ac:dyDescent="0.25">
      <c r="A592" s="195">
        <v>43121</v>
      </c>
      <c r="B592" s="187">
        <v>1310</v>
      </c>
      <c r="D592" s="187"/>
      <c r="F592" s="144" t="s">
        <v>343</v>
      </c>
      <c r="G592" s="179">
        <v>46.2</v>
      </c>
      <c r="H592" s="179">
        <f t="shared" si="30"/>
        <v>7.8888888888888902</v>
      </c>
      <c r="I592" s="187"/>
      <c r="J592" s="187"/>
      <c r="K592" s="179">
        <v>47.2</v>
      </c>
      <c r="L592" s="179">
        <f t="shared" si="29"/>
        <v>8.4444444444444464</v>
      </c>
      <c r="M592" s="187"/>
      <c r="N592" s="187"/>
      <c r="O592" s="187"/>
      <c r="P592" s="187"/>
      <c r="Q592" s="179">
        <v>11.3</v>
      </c>
      <c r="R592" s="185">
        <v>7.48</v>
      </c>
      <c r="S592" s="22">
        <v>356.2</v>
      </c>
      <c r="T592" s="179">
        <v>10.7</v>
      </c>
      <c r="U592" s="179"/>
      <c r="V592" s="179"/>
      <c r="W592" s="179"/>
      <c r="X592" s="179"/>
      <c r="Y592" s="112" t="s">
        <v>979</v>
      </c>
      <c r="Z592" s="187"/>
      <c r="AA592" s="113" t="s">
        <v>887</v>
      </c>
    </row>
    <row r="593" spans="1:27" s="153" customFormat="1" x14ac:dyDescent="0.25">
      <c r="A593" s="152">
        <v>43123</v>
      </c>
      <c r="B593" s="187">
        <v>1120</v>
      </c>
      <c r="D593" s="187"/>
      <c r="F593" s="144" t="s">
        <v>343</v>
      </c>
      <c r="G593" s="179">
        <v>46.6</v>
      </c>
      <c r="H593" s="179">
        <f t="shared" si="30"/>
        <v>8.1111111111111125</v>
      </c>
      <c r="I593" s="187"/>
      <c r="J593" s="187"/>
      <c r="K593" s="179">
        <v>49.9</v>
      </c>
      <c r="L593" s="179">
        <f t="shared" si="29"/>
        <v>9.9444444444444429</v>
      </c>
      <c r="M593" s="187"/>
      <c r="N593" s="187"/>
      <c r="O593" s="187"/>
      <c r="P593" s="187"/>
      <c r="Q593" s="179">
        <v>11.4</v>
      </c>
      <c r="R593" s="185">
        <v>7.68</v>
      </c>
      <c r="S593" s="22">
        <v>367.90000000000003</v>
      </c>
      <c r="T593" s="179">
        <v>9.99</v>
      </c>
      <c r="U593" s="179"/>
      <c r="V593" s="179"/>
      <c r="W593" s="179"/>
      <c r="X593" s="179"/>
      <c r="Y593" s="112" t="s">
        <v>115</v>
      </c>
      <c r="Z593" s="187"/>
      <c r="AA593" s="113" t="s">
        <v>916</v>
      </c>
    </row>
    <row r="594" spans="1:27" s="153" customFormat="1" x14ac:dyDescent="0.25">
      <c r="A594" s="195">
        <v>43124</v>
      </c>
      <c r="B594" s="187">
        <v>1450</v>
      </c>
      <c r="D594" s="187"/>
      <c r="F594" s="144" t="s">
        <v>343</v>
      </c>
      <c r="G594" s="179">
        <v>50.8</v>
      </c>
      <c r="H594" s="179">
        <f t="shared" si="30"/>
        <v>10.444444444444443</v>
      </c>
      <c r="I594" s="187"/>
      <c r="J594" s="187"/>
      <c r="K594" s="179">
        <v>62.7</v>
      </c>
      <c r="L594" s="179">
        <f t="shared" si="29"/>
        <v>17.055555555555557</v>
      </c>
      <c r="M594" s="187"/>
      <c r="N594" s="187"/>
      <c r="O594" s="187"/>
      <c r="P594" s="187"/>
      <c r="Q594" s="179">
        <v>11.6</v>
      </c>
      <c r="R594" s="185">
        <v>7.18</v>
      </c>
      <c r="S594" s="22">
        <v>377</v>
      </c>
      <c r="T594" s="179">
        <v>7.09</v>
      </c>
      <c r="U594" s="179"/>
      <c r="V594" s="179"/>
      <c r="W594" s="179"/>
      <c r="X594" s="179"/>
      <c r="Y594" s="112" t="s">
        <v>115</v>
      </c>
      <c r="Z594" s="187"/>
      <c r="AA594" s="113" t="s">
        <v>916</v>
      </c>
    </row>
    <row r="595" spans="1:27" s="153" customFormat="1" x14ac:dyDescent="0.25">
      <c r="A595" s="195">
        <v>43125</v>
      </c>
      <c r="B595" s="187">
        <v>841</v>
      </c>
      <c r="D595" s="187"/>
      <c r="F595" s="144" t="s">
        <v>343</v>
      </c>
      <c r="G595" s="179">
        <v>40.4</v>
      </c>
      <c r="H595" s="179">
        <f t="shared" si="30"/>
        <v>4.6666666666666661</v>
      </c>
      <c r="I595" s="187"/>
      <c r="J595" s="187"/>
      <c r="K595" s="179">
        <v>26.9</v>
      </c>
      <c r="L595" s="179">
        <f t="shared" si="29"/>
        <v>-2.8333333333333339</v>
      </c>
      <c r="M595" s="187"/>
      <c r="N595" s="187"/>
      <c r="O595" s="187"/>
      <c r="P595" s="187"/>
      <c r="Q595" s="179">
        <v>11.4</v>
      </c>
      <c r="R595" s="185">
        <v>7.49</v>
      </c>
      <c r="S595" s="22">
        <v>339.3</v>
      </c>
      <c r="T595" s="179">
        <v>8.49</v>
      </c>
      <c r="U595" s="179"/>
      <c r="V595" s="179"/>
      <c r="W595" s="179"/>
      <c r="X595" s="179"/>
      <c r="Y595" s="112" t="s">
        <v>953</v>
      </c>
      <c r="Z595" s="187"/>
      <c r="AA595" s="113" t="s">
        <v>981</v>
      </c>
    </row>
    <row r="596" spans="1:27" s="153" customFormat="1" x14ac:dyDescent="0.25">
      <c r="A596" s="195">
        <v>43125</v>
      </c>
      <c r="B596" s="187">
        <v>1415</v>
      </c>
      <c r="D596" s="187"/>
      <c r="F596" s="144" t="s">
        <v>343</v>
      </c>
      <c r="G596" s="179">
        <v>51.7</v>
      </c>
      <c r="H596" s="179">
        <f t="shared" si="30"/>
        <v>10.944444444444446</v>
      </c>
      <c r="I596" s="187"/>
      <c r="J596" s="187"/>
      <c r="K596" s="179">
        <v>65.8</v>
      </c>
      <c r="L596" s="179">
        <f t="shared" si="29"/>
        <v>18.777777777777775</v>
      </c>
      <c r="M596" s="187"/>
      <c r="N596" s="187"/>
      <c r="O596" s="187"/>
      <c r="P596" s="187"/>
      <c r="Q596" s="179">
        <v>12.2</v>
      </c>
      <c r="R596" s="185">
        <v>7.72</v>
      </c>
      <c r="S596" s="22">
        <v>357.5</v>
      </c>
      <c r="T596" s="179">
        <v>5.55</v>
      </c>
      <c r="U596" s="179"/>
      <c r="V596" s="179"/>
      <c r="W596" s="179"/>
      <c r="X596" s="179"/>
      <c r="Y596" s="112" t="s">
        <v>69</v>
      </c>
      <c r="Z596" s="187"/>
      <c r="AA596" s="113" t="s">
        <v>982</v>
      </c>
    </row>
    <row r="597" spans="1:27" s="153" customFormat="1" x14ac:dyDescent="0.25">
      <c r="A597" s="195">
        <v>43126</v>
      </c>
      <c r="B597" s="187">
        <v>1303</v>
      </c>
      <c r="D597" s="187"/>
      <c r="F597" s="144" t="s">
        <v>343</v>
      </c>
      <c r="G597" s="179">
        <v>50.5</v>
      </c>
      <c r="H597" s="179">
        <f t="shared" si="30"/>
        <v>10.277777777777777</v>
      </c>
      <c r="I597" s="187"/>
      <c r="J597" s="187"/>
      <c r="K597" s="179">
        <v>56.8</v>
      </c>
      <c r="L597" s="179">
        <f t="shared" si="29"/>
        <v>13.777777777777775</v>
      </c>
      <c r="M597" s="187"/>
      <c r="N597" s="187"/>
      <c r="O597" s="187"/>
      <c r="P597" s="187"/>
      <c r="Q597" s="179">
        <v>11.4</v>
      </c>
      <c r="R597" s="185">
        <v>7.63</v>
      </c>
      <c r="S597" s="22">
        <v>356.2</v>
      </c>
      <c r="T597" s="179">
        <v>5.45</v>
      </c>
      <c r="U597" s="179"/>
      <c r="V597" s="179"/>
      <c r="W597" s="179"/>
      <c r="X597" s="179"/>
      <c r="Y597" s="112" t="s">
        <v>69</v>
      </c>
      <c r="Z597" s="187"/>
      <c r="AA597" s="113" t="s">
        <v>981</v>
      </c>
    </row>
    <row r="598" spans="1:27" s="153" customFormat="1" x14ac:dyDescent="0.25">
      <c r="A598" s="195">
        <v>43127</v>
      </c>
      <c r="B598" s="187">
        <v>1227</v>
      </c>
      <c r="D598" s="187"/>
      <c r="F598" s="144" t="s">
        <v>343</v>
      </c>
      <c r="G598" s="179">
        <v>49.5</v>
      </c>
      <c r="H598" s="179">
        <f t="shared" si="30"/>
        <v>9.7222222222222214</v>
      </c>
      <c r="I598" s="187"/>
      <c r="J598" s="187"/>
      <c r="K598" s="179">
        <v>57.8</v>
      </c>
      <c r="L598" s="179">
        <f t="shared" si="29"/>
        <v>14.333333333333332</v>
      </c>
      <c r="M598" s="187"/>
      <c r="N598" s="187"/>
      <c r="O598" s="187"/>
      <c r="P598" s="187"/>
      <c r="Q598" s="179">
        <v>10.5</v>
      </c>
      <c r="R598" s="185">
        <v>7.53</v>
      </c>
      <c r="S598" s="22">
        <v>360.1</v>
      </c>
      <c r="T598" s="179">
        <v>5.41</v>
      </c>
      <c r="U598" s="179"/>
      <c r="V598" s="179"/>
      <c r="W598" s="179"/>
      <c r="X598" s="179"/>
      <c r="Y598" s="112" t="s">
        <v>69</v>
      </c>
      <c r="Z598" s="187"/>
      <c r="AA598" s="113" t="s">
        <v>915</v>
      </c>
    </row>
    <row r="599" spans="1:27" s="153" customFormat="1" x14ac:dyDescent="0.25">
      <c r="A599" s="195">
        <v>43128</v>
      </c>
      <c r="B599" s="187">
        <v>1232</v>
      </c>
      <c r="D599" s="187"/>
      <c r="F599" s="144" t="s">
        <v>343</v>
      </c>
      <c r="G599" s="179">
        <v>52.8</v>
      </c>
      <c r="H599" s="179">
        <f t="shared" si="30"/>
        <v>11.555555555555554</v>
      </c>
      <c r="I599" s="187"/>
      <c r="J599" s="187"/>
      <c r="K599" s="179">
        <v>66</v>
      </c>
      <c r="L599" s="179">
        <f t="shared" si="29"/>
        <v>18.888888888888889</v>
      </c>
      <c r="M599" s="187"/>
      <c r="N599" s="187"/>
      <c r="O599" s="187"/>
      <c r="P599" s="187"/>
      <c r="Q599" s="179">
        <v>10</v>
      </c>
      <c r="R599" s="185">
        <v>7.39</v>
      </c>
      <c r="S599" s="22">
        <v>356.2</v>
      </c>
      <c r="T599" s="185">
        <v>4.58</v>
      </c>
      <c r="U599" s="179"/>
      <c r="V599" s="179"/>
      <c r="W599" s="179"/>
      <c r="X599" s="179"/>
      <c r="Y599" s="112" t="s">
        <v>69</v>
      </c>
      <c r="Z599" s="187"/>
      <c r="AA599" s="113" t="s">
        <v>881</v>
      </c>
    </row>
    <row r="600" spans="1:27" s="153" customFormat="1" x14ac:dyDescent="0.25">
      <c r="A600" s="195">
        <v>43129</v>
      </c>
      <c r="B600" s="187">
        <v>1455</v>
      </c>
      <c r="D600" s="187"/>
      <c r="F600" s="144" t="s">
        <v>343</v>
      </c>
      <c r="G600" s="179">
        <v>57.3</v>
      </c>
      <c r="H600" s="179">
        <f t="shared" si="30"/>
        <v>14.055555555555554</v>
      </c>
      <c r="I600" s="187"/>
      <c r="J600" s="187"/>
      <c r="K600" s="179">
        <v>72.3</v>
      </c>
      <c r="L600" s="179">
        <f t="shared" si="29"/>
        <v>22.388888888888886</v>
      </c>
      <c r="M600" s="187"/>
      <c r="N600" s="187"/>
      <c r="O600" s="187"/>
      <c r="P600" s="187"/>
      <c r="Q600" s="179">
        <v>9.5</v>
      </c>
      <c r="R600" s="185">
        <v>6.94</v>
      </c>
      <c r="S600" s="22">
        <v>351</v>
      </c>
      <c r="T600" s="185">
        <v>4.26</v>
      </c>
      <c r="U600" s="179"/>
      <c r="V600" s="179"/>
      <c r="W600" s="179"/>
      <c r="X600" s="179"/>
      <c r="Y600" s="112" t="s">
        <v>70</v>
      </c>
      <c r="Z600" s="187"/>
      <c r="AA600" s="113" t="s">
        <v>912</v>
      </c>
    </row>
    <row r="601" spans="1:27" s="153" customFormat="1" x14ac:dyDescent="0.25">
      <c r="A601" s="195">
        <v>43130</v>
      </c>
      <c r="B601" s="187">
        <v>1319</v>
      </c>
      <c r="D601" s="187"/>
      <c r="F601" s="144" t="s">
        <v>343</v>
      </c>
      <c r="G601" s="179">
        <v>55.4</v>
      </c>
      <c r="H601" s="179">
        <f t="shared" si="30"/>
        <v>12.999999999999998</v>
      </c>
      <c r="I601" s="187"/>
      <c r="J601" s="187"/>
      <c r="K601" s="179">
        <v>66.3</v>
      </c>
      <c r="L601" s="179">
        <f t="shared" si="29"/>
        <v>19.055555555555554</v>
      </c>
      <c r="M601" s="187"/>
      <c r="N601" s="187"/>
      <c r="O601" s="187"/>
      <c r="P601" s="187"/>
      <c r="Q601" s="179">
        <v>9.6</v>
      </c>
      <c r="R601" s="185">
        <v>7.1</v>
      </c>
      <c r="S601" s="22">
        <v>347.1</v>
      </c>
      <c r="T601" s="185">
        <v>5.05</v>
      </c>
      <c r="U601" s="179"/>
      <c r="V601" s="179"/>
      <c r="W601" s="179"/>
      <c r="X601" s="179"/>
      <c r="Y601" s="112" t="s">
        <v>69</v>
      </c>
      <c r="Z601" s="187"/>
      <c r="AA601" s="113" t="s">
        <v>927</v>
      </c>
    </row>
    <row r="602" spans="1:27" s="153" customFormat="1" x14ac:dyDescent="0.25">
      <c r="A602" s="195">
        <v>43132</v>
      </c>
      <c r="B602" s="187">
        <v>1245</v>
      </c>
      <c r="D602" s="187"/>
      <c r="F602" s="144" t="s">
        <v>343</v>
      </c>
      <c r="G602" s="179">
        <v>55.1</v>
      </c>
      <c r="H602" s="179">
        <f t="shared" si="30"/>
        <v>12.833333333333334</v>
      </c>
      <c r="I602" s="187"/>
      <c r="J602" s="187"/>
      <c r="K602" s="179">
        <v>66.7</v>
      </c>
      <c r="L602" s="179">
        <f t="shared" si="29"/>
        <v>19.277777777777779</v>
      </c>
      <c r="M602" s="187"/>
      <c r="N602" s="187"/>
      <c r="O602" s="187"/>
      <c r="P602" s="187"/>
      <c r="Q602" s="179">
        <v>11</v>
      </c>
      <c r="R602" s="185">
        <v>7.62</v>
      </c>
      <c r="S602" s="22">
        <v>353.6</v>
      </c>
      <c r="T602" s="185">
        <v>6.18</v>
      </c>
      <c r="U602" s="179"/>
      <c r="V602" s="179"/>
      <c r="W602" s="179"/>
      <c r="X602" s="179"/>
      <c r="Y602" s="112" t="s">
        <v>69</v>
      </c>
      <c r="Z602" s="187"/>
      <c r="AA602" s="113" t="s">
        <v>922</v>
      </c>
    </row>
    <row r="603" spans="1:27" s="153" customFormat="1" x14ac:dyDescent="0.25">
      <c r="A603" s="195">
        <v>43133</v>
      </c>
      <c r="B603" s="187">
        <v>1607</v>
      </c>
      <c r="D603" s="187"/>
      <c r="F603" s="144" t="s">
        <v>343</v>
      </c>
      <c r="G603" s="179">
        <v>57.3</v>
      </c>
      <c r="H603" s="179">
        <f t="shared" si="30"/>
        <v>14.055555555555554</v>
      </c>
      <c r="I603" s="187"/>
      <c r="J603" s="187"/>
      <c r="K603" s="179">
        <v>70.900000000000006</v>
      </c>
      <c r="L603" s="179">
        <f t="shared" si="29"/>
        <v>21.611111111111114</v>
      </c>
      <c r="M603" s="187"/>
      <c r="N603" s="187"/>
      <c r="O603" s="187"/>
      <c r="P603" s="187"/>
      <c r="Q603" s="179">
        <v>10.4</v>
      </c>
      <c r="R603" s="185">
        <v>7.68</v>
      </c>
      <c r="S603" s="22">
        <v>348.40000000000003</v>
      </c>
      <c r="T603" s="185">
        <v>4.6399999999999997</v>
      </c>
      <c r="U603" s="179"/>
      <c r="V603" s="179"/>
      <c r="W603" s="179"/>
      <c r="X603" s="179"/>
      <c r="Y603" s="112" t="s">
        <v>69</v>
      </c>
      <c r="Z603" s="187"/>
      <c r="AA603" s="113" t="s">
        <v>963</v>
      </c>
    </row>
    <row r="604" spans="1:27" s="153" customFormat="1" x14ac:dyDescent="0.25">
      <c r="A604" s="195">
        <v>43134</v>
      </c>
      <c r="B604" s="187">
        <v>1215</v>
      </c>
      <c r="D604" s="187"/>
      <c r="F604" s="144" t="s">
        <v>343</v>
      </c>
      <c r="G604" s="179">
        <v>56.3</v>
      </c>
      <c r="H604" s="179">
        <f t="shared" si="30"/>
        <v>13.499999999999998</v>
      </c>
      <c r="I604" s="187"/>
      <c r="J604" s="187"/>
      <c r="K604" s="179">
        <v>65</v>
      </c>
      <c r="L604" s="179">
        <f t="shared" si="29"/>
        <v>18.333333333333332</v>
      </c>
      <c r="M604" s="187"/>
      <c r="N604" s="187"/>
      <c r="O604" s="187"/>
      <c r="P604" s="187"/>
      <c r="Q604" s="179">
        <v>9.1</v>
      </c>
      <c r="R604" s="185">
        <v>7.59</v>
      </c>
      <c r="S604" s="22">
        <v>349.7</v>
      </c>
      <c r="T604" s="185">
        <v>7.69</v>
      </c>
      <c r="U604" s="179"/>
      <c r="V604" s="179"/>
      <c r="W604" s="179"/>
      <c r="X604" s="179"/>
      <c r="Y604" s="112" t="s">
        <v>69</v>
      </c>
      <c r="Z604" s="187"/>
      <c r="AA604" s="113" t="s">
        <v>916</v>
      </c>
    </row>
    <row r="605" spans="1:27" s="153" customFormat="1" x14ac:dyDescent="0.25">
      <c r="A605" s="195">
        <v>43135</v>
      </c>
      <c r="B605" s="187">
        <v>1310</v>
      </c>
      <c r="D605" s="187"/>
      <c r="F605" s="144" t="s">
        <v>343</v>
      </c>
      <c r="G605" s="179">
        <v>58.7</v>
      </c>
      <c r="H605" s="179">
        <f t="shared" si="30"/>
        <v>14.833333333333334</v>
      </c>
      <c r="I605" s="187"/>
      <c r="J605" s="187"/>
      <c r="K605" s="179">
        <v>69.2</v>
      </c>
      <c r="L605" s="179">
        <f t="shared" si="29"/>
        <v>20.666666666666668</v>
      </c>
      <c r="M605" s="187"/>
      <c r="N605" s="187"/>
      <c r="O605" s="187"/>
      <c r="P605" s="187"/>
      <c r="Q605" s="179">
        <v>10.3</v>
      </c>
      <c r="R605" s="185">
        <v>7.49</v>
      </c>
      <c r="S605" s="22">
        <v>345.8</v>
      </c>
      <c r="T605" s="185">
        <v>5.66</v>
      </c>
      <c r="U605" s="179"/>
      <c r="V605" s="179"/>
      <c r="W605" s="179"/>
      <c r="X605" s="179"/>
      <c r="Y605" s="112" t="s">
        <v>69</v>
      </c>
      <c r="Z605" s="187"/>
      <c r="AA605" s="113" t="s">
        <v>912</v>
      </c>
    </row>
    <row r="606" spans="1:27" s="153" customFormat="1" x14ac:dyDescent="0.25">
      <c r="A606" s="195">
        <v>43136</v>
      </c>
      <c r="B606" s="187">
        <v>1348</v>
      </c>
      <c r="D606" s="187"/>
      <c r="F606" s="144" t="s">
        <v>343</v>
      </c>
      <c r="G606" s="179">
        <v>58.1</v>
      </c>
      <c r="H606" s="179">
        <f t="shared" si="30"/>
        <v>14.5</v>
      </c>
      <c r="I606" s="187"/>
      <c r="J606" s="187"/>
      <c r="K606" s="179">
        <v>70.5</v>
      </c>
      <c r="L606" s="179">
        <f t="shared" si="29"/>
        <v>21.388888888888889</v>
      </c>
      <c r="M606" s="187"/>
      <c r="N606" s="187"/>
      <c r="O606" s="187"/>
      <c r="P606" s="187"/>
      <c r="Q606" s="179">
        <v>10.5</v>
      </c>
      <c r="R606" s="185">
        <v>7.5</v>
      </c>
      <c r="S606" s="22">
        <v>348.40000000000003</v>
      </c>
      <c r="T606" s="185">
        <v>5.79</v>
      </c>
      <c r="U606" s="179"/>
      <c r="V606" s="179"/>
      <c r="W606" s="179"/>
      <c r="X606" s="179"/>
      <c r="Y606" s="112" t="s">
        <v>69</v>
      </c>
      <c r="Z606" s="187"/>
      <c r="AA606" s="113" t="s">
        <v>981</v>
      </c>
    </row>
    <row r="607" spans="1:27" s="153" customFormat="1" x14ac:dyDescent="0.25">
      <c r="A607" s="195">
        <v>43138</v>
      </c>
      <c r="B607" s="187">
        <v>1455</v>
      </c>
      <c r="D607" s="187"/>
      <c r="F607" s="144" t="s">
        <v>343</v>
      </c>
      <c r="G607" s="179">
        <v>57.7</v>
      </c>
      <c r="H607" s="179">
        <f t="shared" si="30"/>
        <v>14.277777777777779</v>
      </c>
      <c r="I607" s="187"/>
      <c r="J607" s="187"/>
      <c r="K607" s="179">
        <v>70.900000000000006</v>
      </c>
      <c r="L607" s="179">
        <f t="shared" si="29"/>
        <v>21.611111111111114</v>
      </c>
      <c r="M607" s="187"/>
      <c r="N607" s="187"/>
      <c r="O607" s="187"/>
      <c r="P607" s="187"/>
      <c r="Q607" s="179">
        <v>10.8</v>
      </c>
      <c r="R607" s="185">
        <v>7.84</v>
      </c>
      <c r="S607" s="22">
        <v>352.3</v>
      </c>
      <c r="T607" s="185">
        <v>4.03</v>
      </c>
      <c r="U607" s="179"/>
      <c r="V607" s="179"/>
      <c r="W607" s="179"/>
      <c r="X607" s="179"/>
      <c r="Y607" s="112" t="s">
        <v>69</v>
      </c>
      <c r="Z607" s="187"/>
      <c r="AA607" s="113" t="s">
        <v>920</v>
      </c>
    </row>
    <row r="608" spans="1:27" s="153" customFormat="1" x14ac:dyDescent="0.25">
      <c r="A608" s="195">
        <v>43139</v>
      </c>
      <c r="B608" s="187">
        <v>1203</v>
      </c>
      <c r="D608" s="187"/>
      <c r="F608" s="144" t="s">
        <v>343</v>
      </c>
      <c r="G608" s="179">
        <v>57</v>
      </c>
      <c r="H608" s="179">
        <f t="shared" si="30"/>
        <v>13.888888888888889</v>
      </c>
      <c r="I608" s="187"/>
      <c r="J608" s="187"/>
      <c r="K608" s="179">
        <v>65.5</v>
      </c>
      <c r="L608" s="179">
        <f t="shared" si="29"/>
        <v>18.611111111111111</v>
      </c>
      <c r="M608" s="187"/>
      <c r="N608" s="187"/>
      <c r="O608" s="187"/>
      <c r="P608" s="187"/>
      <c r="Q608" s="179">
        <v>10.199999999999999</v>
      </c>
      <c r="R608" s="185">
        <v>7.61</v>
      </c>
      <c r="S608" s="22">
        <v>348.40000000000003</v>
      </c>
      <c r="T608" s="185">
        <v>4.7</v>
      </c>
      <c r="U608" s="179"/>
      <c r="V608" s="179"/>
      <c r="W608" s="179"/>
      <c r="X608" s="179"/>
      <c r="Y608" s="112" t="s">
        <v>69</v>
      </c>
      <c r="Z608" s="187"/>
      <c r="AA608" s="113" t="s">
        <v>931</v>
      </c>
    </row>
    <row r="609" spans="1:27" s="153" customFormat="1" x14ac:dyDescent="0.25">
      <c r="A609" s="195">
        <v>43145</v>
      </c>
      <c r="B609" s="187">
        <v>1505</v>
      </c>
      <c r="D609" s="187"/>
      <c r="F609" s="144" t="s">
        <v>343</v>
      </c>
      <c r="G609" s="179">
        <v>52.7</v>
      </c>
      <c r="H609" s="179">
        <f t="shared" si="30"/>
        <v>11.500000000000002</v>
      </c>
      <c r="I609" s="187"/>
      <c r="J609" s="187"/>
      <c r="K609" s="179">
        <v>54</v>
      </c>
      <c r="L609" s="179">
        <f t="shared" si="29"/>
        <v>12.222222222222221</v>
      </c>
      <c r="M609" s="187"/>
      <c r="N609" s="187"/>
      <c r="O609" s="187"/>
      <c r="P609" s="187"/>
      <c r="Q609" s="179">
        <v>11</v>
      </c>
      <c r="R609" s="185">
        <v>8.07</v>
      </c>
      <c r="S609" s="22">
        <v>358.8</v>
      </c>
      <c r="T609" s="185">
        <v>5.42</v>
      </c>
      <c r="U609" s="179"/>
      <c r="V609" s="179"/>
      <c r="W609" s="179"/>
      <c r="X609" s="179"/>
      <c r="Y609" s="112" t="s">
        <v>45</v>
      </c>
      <c r="Z609" s="187"/>
      <c r="AA609" s="113" t="s">
        <v>983</v>
      </c>
    </row>
    <row r="610" spans="1:27" s="153" customFormat="1" x14ac:dyDescent="0.25">
      <c r="A610" s="195">
        <v>43147</v>
      </c>
      <c r="B610" s="112">
        <v>1120</v>
      </c>
      <c r="D610" s="187"/>
      <c r="F610" s="144" t="s">
        <v>343</v>
      </c>
      <c r="G610" s="179">
        <v>51.9</v>
      </c>
      <c r="H610" s="179">
        <f t="shared" si="30"/>
        <v>11.055555555555555</v>
      </c>
      <c r="I610" s="187"/>
      <c r="J610" s="187"/>
      <c r="K610" s="179">
        <v>52.6</v>
      </c>
      <c r="L610" s="179">
        <f t="shared" si="29"/>
        <v>11.444444444444445</v>
      </c>
      <c r="M610" s="187"/>
      <c r="N610" s="187"/>
      <c r="O610" s="187"/>
      <c r="P610" s="187"/>
      <c r="Q610" s="179">
        <v>9.8000000000000007</v>
      </c>
      <c r="R610" s="185">
        <v>7.71</v>
      </c>
      <c r="S610" s="22">
        <v>345.8</v>
      </c>
      <c r="T610" s="185">
        <v>9.64</v>
      </c>
      <c r="U610" s="179"/>
      <c r="V610" s="179"/>
      <c r="W610" s="179"/>
      <c r="X610" s="179"/>
      <c r="Y610" s="112" t="s">
        <v>190</v>
      </c>
      <c r="Z610" s="187"/>
      <c r="AA610" s="113" t="s">
        <v>874</v>
      </c>
    </row>
    <row r="611" spans="1:27" s="153" customFormat="1" x14ac:dyDescent="0.25">
      <c r="A611" s="195">
        <v>43148</v>
      </c>
      <c r="B611" s="112">
        <v>1324</v>
      </c>
      <c r="D611" s="187"/>
      <c r="F611" s="144" t="s">
        <v>343</v>
      </c>
      <c r="G611" s="179">
        <v>57.2</v>
      </c>
      <c r="H611" s="179">
        <f t="shared" si="30"/>
        <v>14.000000000000002</v>
      </c>
      <c r="I611" s="187"/>
      <c r="J611" s="187"/>
      <c r="K611" s="179">
        <v>63.4</v>
      </c>
      <c r="L611" s="179">
        <f t="shared" si="29"/>
        <v>17.444444444444443</v>
      </c>
      <c r="M611" s="187"/>
      <c r="N611" s="187"/>
      <c r="O611" s="187"/>
      <c r="P611" s="187"/>
      <c r="Q611" s="179">
        <v>11.1</v>
      </c>
      <c r="R611" s="185">
        <v>7.68</v>
      </c>
      <c r="S611" s="22">
        <v>352.3</v>
      </c>
      <c r="T611" s="185">
        <v>5.65</v>
      </c>
      <c r="U611" s="179"/>
      <c r="V611" s="179"/>
      <c r="W611" s="179"/>
      <c r="X611" s="179"/>
      <c r="Y611" s="112" t="s">
        <v>69</v>
      </c>
      <c r="Z611" s="187"/>
      <c r="AA611" s="113" t="s">
        <v>984</v>
      </c>
    </row>
    <row r="612" spans="1:27" s="153" customFormat="1" x14ac:dyDescent="0.25">
      <c r="A612" s="195">
        <v>43151</v>
      </c>
      <c r="B612" s="112">
        <v>1640</v>
      </c>
      <c r="D612" s="187"/>
      <c r="F612" s="144" t="s">
        <v>343</v>
      </c>
      <c r="G612" s="179">
        <v>51.3</v>
      </c>
      <c r="H612" s="179">
        <f t="shared" si="30"/>
        <v>10.72222222222222</v>
      </c>
      <c r="I612" s="187"/>
      <c r="J612" s="187"/>
      <c r="K612" s="179">
        <v>49.1</v>
      </c>
      <c r="L612" s="179">
        <f t="shared" si="29"/>
        <v>9.5</v>
      </c>
      <c r="M612" s="187"/>
      <c r="N612" s="187"/>
      <c r="O612" s="187"/>
      <c r="P612" s="187"/>
      <c r="Q612" s="179">
        <v>11.4</v>
      </c>
      <c r="R612" s="185">
        <v>8</v>
      </c>
      <c r="S612" s="22">
        <v>343.2</v>
      </c>
      <c r="T612" s="185">
        <v>4.54</v>
      </c>
      <c r="U612" s="179"/>
      <c r="V612" s="179"/>
      <c r="W612" s="179"/>
      <c r="X612" s="179"/>
      <c r="Y612" s="112" t="s">
        <v>985</v>
      </c>
      <c r="Z612" s="187"/>
      <c r="AA612" s="113" t="s">
        <v>912</v>
      </c>
    </row>
    <row r="613" spans="1:27" s="153" customFormat="1" x14ac:dyDescent="0.25">
      <c r="A613" s="195">
        <v>43152</v>
      </c>
      <c r="B613" s="112">
        <v>1506</v>
      </c>
      <c r="D613" s="187"/>
      <c r="F613" s="144" t="s">
        <v>343</v>
      </c>
      <c r="G613" s="179">
        <v>51.3</v>
      </c>
      <c r="H613" s="179">
        <f t="shared" si="30"/>
        <v>10.72222222222222</v>
      </c>
      <c r="I613" s="187"/>
      <c r="J613" s="187"/>
      <c r="K613" s="179">
        <v>51.8</v>
      </c>
      <c r="L613" s="179">
        <f t="shared" ref="L613:L646" si="31">CONVERT(K613,"F","C")</f>
        <v>10.999999999999998</v>
      </c>
      <c r="M613" s="187"/>
      <c r="N613" s="187"/>
      <c r="O613" s="187"/>
      <c r="P613" s="187"/>
      <c r="Q613" s="179">
        <v>11.4</v>
      </c>
      <c r="R613" s="185">
        <v>7.66</v>
      </c>
      <c r="S613" s="22">
        <v>349.7</v>
      </c>
      <c r="T613" s="185">
        <v>4.7</v>
      </c>
      <c r="U613" s="179"/>
      <c r="V613" s="179"/>
      <c r="W613" s="179"/>
      <c r="X613" s="179"/>
      <c r="Y613" s="112" t="s">
        <v>986</v>
      </c>
      <c r="Z613" s="187"/>
      <c r="AA613" s="113" t="s">
        <v>914</v>
      </c>
    </row>
    <row r="614" spans="1:27" s="153" customFormat="1" x14ac:dyDescent="0.25">
      <c r="A614" s="195">
        <v>43156</v>
      </c>
      <c r="B614" s="112">
        <v>1236</v>
      </c>
      <c r="F614" s="144" t="s">
        <v>343</v>
      </c>
      <c r="G614" s="179">
        <v>51.6</v>
      </c>
      <c r="H614" s="179">
        <f t="shared" si="30"/>
        <v>10.888888888888889</v>
      </c>
      <c r="I614" s="187"/>
      <c r="J614" s="187"/>
      <c r="K614" s="179">
        <v>52.5</v>
      </c>
      <c r="L614" s="179">
        <f t="shared" si="31"/>
        <v>11.388888888888889</v>
      </c>
      <c r="M614" s="187"/>
      <c r="N614" s="187"/>
      <c r="O614" s="187"/>
      <c r="P614" s="187"/>
      <c r="Q614" s="179">
        <v>11.6</v>
      </c>
      <c r="R614" s="185">
        <v>7.99</v>
      </c>
      <c r="S614" s="22">
        <v>364</v>
      </c>
      <c r="T614" s="185">
        <v>3.77</v>
      </c>
      <c r="U614" s="179"/>
      <c r="V614" s="179"/>
      <c r="W614" s="179"/>
      <c r="X614" s="179"/>
      <c r="Y614" s="112" t="s">
        <v>69</v>
      </c>
      <c r="Z614" s="187"/>
      <c r="AA614" s="113" t="s">
        <v>915</v>
      </c>
    </row>
    <row r="615" spans="1:27" s="153" customFormat="1" x14ac:dyDescent="0.25">
      <c r="A615" s="195">
        <v>43161</v>
      </c>
      <c r="B615" s="112">
        <v>1515</v>
      </c>
      <c r="F615" s="144" t="s">
        <v>343</v>
      </c>
      <c r="G615" s="179">
        <v>60.5</v>
      </c>
      <c r="H615" s="179">
        <f t="shared" si="30"/>
        <v>15.833333333333332</v>
      </c>
      <c r="I615" s="187"/>
      <c r="J615" s="187"/>
      <c r="K615" s="179">
        <v>60.1</v>
      </c>
      <c r="L615" s="179">
        <f t="shared" si="31"/>
        <v>15.611111111111111</v>
      </c>
      <c r="M615" s="187"/>
      <c r="N615" s="187"/>
      <c r="O615" s="187"/>
      <c r="P615" s="187"/>
      <c r="Q615" s="179">
        <v>11.9</v>
      </c>
      <c r="R615" s="185">
        <v>8.14</v>
      </c>
      <c r="S615" s="22">
        <v>348.40000000000003</v>
      </c>
      <c r="T615" s="185">
        <v>4.5199999999999996</v>
      </c>
      <c r="U615" s="179"/>
      <c r="V615" s="179"/>
      <c r="W615" s="179"/>
      <c r="X615" s="179"/>
      <c r="Y615" s="112" t="s">
        <v>69</v>
      </c>
      <c r="Z615" s="187"/>
      <c r="AA615" s="113" t="s">
        <v>888</v>
      </c>
    </row>
    <row r="616" spans="1:27" s="153" customFormat="1" x14ac:dyDescent="0.25">
      <c r="A616" s="195">
        <v>43161</v>
      </c>
      <c r="B616" s="112">
        <v>1202</v>
      </c>
      <c r="F616" s="144" t="s">
        <v>343</v>
      </c>
      <c r="G616" s="179">
        <v>57.3</v>
      </c>
      <c r="H616" s="179">
        <f t="shared" si="30"/>
        <v>14.055555555555554</v>
      </c>
      <c r="I616" s="187"/>
      <c r="J616" s="187"/>
      <c r="K616" s="179">
        <v>60.8</v>
      </c>
      <c r="L616" s="179">
        <f t="shared" si="31"/>
        <v>15.999999999999998</v>
      </c>
      <c r="M616" s="187"/>
      <c r="N616" s="187"/>
      <c r="O616" s="187"/>
      <c r="P616" s="187"/>
      <c r="Q616" s="179">
        <v>12.1</v>
      </c>
      <c r="R616" s="185">
        <v>8.0299999999999994</v>
      </c>
      <c r="S616" s="22">
        <v>360.1</v>
      </c>
      <c r="T616" s="179">
        <v>8.34</v>
      </c>
      <c r="U616" s="179"/>
      <c r="V616" s="179"/>
      <c r="W616" s="179"/>
      <c r="X616" s="179"/>
      <c r="Y616" s="112" t="s">
        <v>69</v>
      </c>
      <c r="Z616" s="187"/>
      <c r="AA616" s="113" t="s">
        <v>987</v>
      </c>
    </row>
    <row r="617" spans="1:27" s="153" customFormat="1" x14ac:dyDescent="0.25">
      <c r="A617" s="195">
        <v>43167</v>
      </c>
      <c r="B617" s="112">
        <v>1150</v>
      </c>
      <c r="F617" s="144" t="s">
        <v>343</v>
      </c>
      <c r="G617" s="179">
        <v>57.7</v>
      </c>
      <c r="H617" s="179">
        <f t="shared" si="30"/>
        <v>14.277777777777779</v>
      </c>
      <c r="I617" s="187"/>
      <c r="J617" s="187"/>
      <c r="K617" s="179">
        <v>67.5</v>
      </c>
      <c r="L617" s="179">
        <f t="shared" si="31"/>
        <v>19.722222222222221</v>
      </c>
      <c r="M617" s="187"/>
      <c r="N617" s="187"/>
      <c r="O617" s="187"/>
      <c r="P617" s="187"/>
      <c r="Q617" s="179">
        <v>10.199999999999999</v>
      </c>
      <c r="R617" s="185">
        <v>8.18</v>
      </c>
      <c r="S617" s="22">
        <v>356.2</v>
      </c>
      <c r="T617" s="179">
        <v>21.7</v>
      </c>
      <c r="U617" s="179"/>
      <c r="V617" s="179"/>
      <c r="W617" s="179"/>
      <c r="X617" s="179"/>
      <c r="Y617" s="112" t="s">
        <v>947</v>
      </c>
      <c r="Z617" s="187"/>
      <c r="AA617" s="113" t="s">
        <v>989</v>
      </c>
    </row>
    <row r="618" spans="1:27" s="153" customFormat="1" x14ac:dyDescent="0.25">
      <c r="A618" s="195">
        <v>43168</v>
      </c>
      <c r="B618" s="112">
        <v>1155</v>
      </c>
      <c r="F618" s="144" t="s">
        <v>343</v>
      </c>
      <c r="G618" s="179">
        <v>58.7</v>
      </c>
      <c r="H618" s="179">
        <f t="shared" si="30"/>
        <v>14.833333333333334</v>
      </c>
      <c r="I618" s="187"/>
      <c r="J618" s="187"/>
      <c r="K618" s="179">
        <v>65.400000000000006</v>
      </c>
      <c r="L618" s="179">
        <f t="shared" si="31"/>
        <v>18.555555555555557</v>
      </c>
      <c r="M618" s="187"/>
      <c r="N618" s="187"/>
      <c r="O618" s="187"/>
      <c r="P618" s="187"/>
      <c r="Q618" s="179">
        <v>11.8</v>
      </c>
      <c r="R618" s="185">
        <v>7.92</v>
      </c>
      <c r="S618" s="22">
        <v>361.40000000000003</v>
      </c>
      <c r="T618" s="179">
        <v>21.4</v>
      </c>
      <c r="U618" s="179"/>
      <c r="V618" s="179"/>
      <c r="W618" s="179"/>
      <c r="X618" s="179"/>
      <c r="Y618" s="112" t="s">
        <v>947</v>
      </c>
      <c r="Z618" s="187"/>
      <c r="AA618" s="113" t="s">
        <v>917</v>
      </c>
    </row>
    <row r="619" spans="1:27" s="153" customFormat="1" x14ac:dyDescent="0.25">
      <c r="A619" s="195">
        <v>43171</v>
      </c>
      <c r="B619" s="112">
        <v>1332</v>
      </c>
      <c r="F619" s="144" t="s">
        <v>343</v>
      </c>
      <c r="G619" s="179">
        <v>64.5</v>
      </c>
      <c r="H619" s="179">
        <f t="shared" ref="H619:H644" si="32">CONVERT(G619,"F","C")</f>
        <v>18.055555555555554</v>
      </c>
      <c r="I619" s="187"/>
      <c r="J619" s="187"/>
      <c r="K619" s="179">
        <v>70.099999999999994</v>
      </c>
      <c r="L619" s="179">
        <f t="shared" si="31"/>
        <v>21.166666666666664</v>
      </c>
      <c r="M619" s="187"/>
      <c r="N619" s="187"/>
      <c r="O619" s="187"/>
      <c r="P619" s="187"/>
      <c r="Q619" s="179">
        <v>9.6999999999999993</v>
      </c>
      <c r="R619" s="185">
        <v>7.61</v>
      </c>
      <c r="S619" s="22">
        <v>352.3</v>
      </c>
      <c r="T619" s="179">
        <v>10.8</v>
      </c>
      <c r="U619" s="179"/>
      <c r="V619" s="179"/>
      <c r="W619" s="179"/>
      <c r="X619" s="179"/>
      <c r="Y619" s="112" t="s">
        <v>943</v>
      </c>
      <c r="Z619" s="187"/>
      <c r="AA619" s="113" t="s">
        <v>882</v>
      </c>
    </row>
    <row r="620" spans="1:27" s="153" customFormat="1" x14ac:dyDescent="0.25">
      <c r="A620" s="195">
        <v>43174</v>
      </c>
      <c r="B620" s="112">
        <v>1312</v>
      </c>
      <c r="F620" s="144" t="s">
        <v>343</v>
      </c>
      <c r="G620" s="179">
        <v>60.3</v>
      </c>
      <c r="H620" s="179">
        <f t="shared" si="32"/>
        <v>15.72222222222222</v>
      </c>
      <c r="I620" s="187"/>
      <c r="J620" s="187"/>
      <c r="K620" s="179">
        <v>59.8</v>
      </c>
      <c r="L620" s="179">
        <f t="shared" si="31"/>
        <v>15.444444444444443</v>
      </c>
      <c r="M620" s="187"/>
      <c r="N620" s="187"/>
      <c r="O620" s="187"/>
      <c r="P620" s="187"/>
      <c r="Q620" s="179">
        <v>9.1999999999999993</v>
      </c>
      <c r="R620" s="185">
        <v>8.08</v>
      </c>
      <c r="S620" s="22">
        <v>351</v>
      </c>
      <c r="T620" s="179">
        <v>18.600000000000001</v>
      </c>
      <c r="U620" s="179"/>
      <c r="V620" s="179"/>
      <c r="W620" s="179"/>
      <c r="X620" s="179"/>
      <c r="Y620" s="112" t="s">
        <v>385</v>
      </c>
      <c r="Z620" s="187"/>
      <c r="AA620" s="113" t="s">
        <v>922</v>
      </c>
    </row>
    <row r="621" spans="1:27" s="153" customFormat="1" x14ac:dyDescent="0.25">
      <c r="A621" s="195">
        <v>43178</v>
      </c>
      <c r="B621" s="112">
        <v>1332</v>
      </c>
      <c r="F621" s="144" t="s">
        <v>343</v>
      </c>
      <c r="G621" s="179">
        <v>59.7</v>
      </c>
      <c r="H621" s="179">
        <f t="shared" si="32"/>
        <v>15.388888888888889</v>
      </c>
      <c r="I621" s="187"/>
      <c r="J621" s="187"/>
      <c r="K621" s="179">
        <v>63.2</v>
      </c>
      <c r="L621" s="179">
        <f t="shared" si="31"/>
        <v>17.333333333333336</v>
      </c>
      <c r="M621" s="187"/>
      <c r="N621" s="187"/>
      <c r="O621" s="187"/>
      <c r="P621" s="187"/>
      <c r="Q621" s="179">
        <v>12</v>
      </c>
      <c r="R621" s="185">
        <v>8.1</v>
      </c>
      <c r="S621" s="22">
        <v>358.8</v>
      </c>
      <c r="T621" s="179">
        <v>16.3</v>
      </c>
      <c r="U621" s="179"/>
      <c r="V621" s="179"/>
      <c r="W621" s="179"/>
      <c r="X621" s="179"/>
      <c r="Y621" s="112" t="s">
        <v>831</v>
      </c>
      <c r="Z621" s="187"/>
      <c r="AA621" s="113" t="s">
        <v>981</v>
      </c>
    </row>
    <row r="622" spans="1:27" s="153" customFormat="1" x14ac:dyDescent="0.25">
      <c r="A622" s="195">
        <v>43180</v>
      </c>
      <c r="B622" s="112">
        <v>851</v>
      </c>
      <c r="F622" s="144" t="s">
        <v>343</v>
      </c>
      <c r="G622" s="179">
        <v>58.3</v>
      </c>
      <c r="H622" s="179">
        <f t="shared" si="32"/>
        <v>14.611111111111109</v>
      </c>
      <c r="I622" s="187"/>
      <c r="J622" s="187"/>
      <c r="K622" s="179">
        <v>58.1</v>
      </c>
      <c r="L622" s="179">
        <f t="shared" si="31"/>
        <v>14.5</v>
      </c>
      <c r="M622" s="187"/>
      <c r="N622" s="187"/>
      <c r="O622" s="187"/>
      <c r="P622" s="187"/>
      <c r="Q622" s="179">
        <v>10.5</v>
      </c>
      <c r="R622" s="185">
        <v>7.96</v>
      </c>
      <c r="S622" s="22">
        <v>364</v>
      </c>
      <c r="T622" s="179">
        <v>19.399999999999999</v>
      </c>
      <c r="U622" s="179"/>
      <c r="V622" s="179"/>
      <c r="W622" s="179"/>
      <c r="X622" s="179"/>
      <c r="Y622" s="112" t="s">
        <v>401</v>
      </c>
      <c r="Z622" s="187"/>
      <c r="AA622" s="113" t="s">
        <v>922</v>
      </c>
    </row>
    <row r="623" spans="1:27" s="153" customFormat="1" x14ac:dyDescent="0.25">
      <c r="A623" s="195">
        <v>43180</v>
      </c>
      <c r="B623" s="112">
        <v>1431</v>
      </c>
      <c r="F623" s="144" t="s">
        <v>343</v>
      </c>
      <c r="G623" s="179">
        <v>66.3</v>
      </c>
      <c r="H623" s="179">
        <f t="shared" si="32"/>
        <v>19.055555555555554</v>
      </c>
      <c r="I623" s="187"/>
      <c r="J623" s="187"/>
      <c r="K623" s="179">
        <v>76.2</v>
      </c>
      <c r="L623" s="179">
        <f t="shared" si="31"/>
        <v>24.555555555555557</v>
      </c>
      <c r="M623" s="187"/>
      <c r="N623" s="187"/>
      <c r="O623" s="187"/>
      <c r="P623" s="187"/>
      <c r="Q623" s="179">
        <v>10.8</v>
      </c>
      <c r="R623" s="185">
        <v>7.65</v>
      </c>
      <c r="S623" s="22">
        <v>353.6</v>
      </c>
      <c r="T623" s="179">
        <v>12.8</v>
      </c>
      <c r="U623" s="179"/>
      <c r="V623" s="179"/>
      <c r="W623" s="179"/>
      <c r="X623" s="179"/>
      <c r="Y623" s="112" t="s">
        <v>236</v>
      </c>
      <c r="Z623" s="187"/>
      <c r="AA623" s="113" t="s">
        <v>981</v>
      </c>
    </row>
    <row r="624" spans="1:27" s="153" customFormat="1" x14ac:dyDescent="0.25">
      <c r="A624" s="195">
        <v>43181</v>
      </c>
      <c r="B624" s="112">
        <v>1231</v>
      </c>
      <c r="F624" s="144" t="s">
        <v>343</v>
      </c>
      <c r="G624" s="179">
        <v>65</v>
      </c>
      <c r="H624" s="179">
        <f t="shared" si="32"/>
        <v>18.333333333333332</v>
      </c>
      <c r="I624" s="187"/>
      <c r="J624" s="187"/>
      <c r="K624" s="179">
        <v>77.099999999999994</v>
      </c>
      <c r="L624" s="179">
        <f t="shared" si="31"/>
        <v>25.05555555555555</v>
      </c>
      <c r="M624" s="187"/>
      <c r="N624" s="187"/>
      <c r="O624" s="187"/>
      <c r="P624" s="187"/>
      <c r="Q624" s="179">
        <v>11</v>
      </c>
      <c r="R624" s="185">
        <v>7.72</v>
      </c>
      <c r="S624" s="22">
        <v>351</v>
      </c>
      <c r="T624" s="179">
        <v>19.600000000000001</v>
      </c>
      <c r="U624" s="179"/>
      <c r="V624" s="179"/>
      <c r="W624" s="179"/>
      <c r="X624" s="179"/>
      <c r="Y624" s="112" t="s">
        <v>990</v>
      </c>
      <c r="Z624" s="187"/>
      <c r="AA624" s="113" t="s">
        <v>982</v>
      </c>
    </row>
    <row r="625" spans="1:27" s="153" customFormat="1" x14ac:dyDescent="0.25">
      <c r="A625" s="195">
        <v>43182</v>
      </c>
      <c r="B625" s="112">
        <v>1310</v>
      </c>
      <c r="F625" s="144" t="s">
        <v>343</v>
      </c>
      <c r="G625" s="179">
        <v>65.3</v>
      </c>
      <c r="H625" s="179">
        <f t="shared" si="32"/>
        <v>18.499999999999996</v>
      </c>
      <c r="I625" s="187"/>
      <c r="J625" s="187"/>
      <c r="K625" s="179">
        <v>74.400000000000006</v>
      </c>
      <c r="L625" s="179">
        <f t="shared" si="31"/>
        <v>23.555555555555557</v>
      </c>
      <c r="M625" s="187"/>
      <c r="N625" s="187"/>
      <c r="O625" s="187"/>
      <c r="P625" s="187"/>
      <c r="Q625" s="179">
        <v>10.7</v>
      </c>
      <c r="R625" s="185">
        <v>7.86</v>
      </c>
      <c r="S625" s="22">
        <v>348.40000000000003</v>
      </c>
      <c r="T625" s="179">
        <v>20.5</v>
      </c>
      <c r="U625" s="179"/>
      <c r="V625" s="179"/>
      <c r="W625" s="179"/>
      <c r="X625" s="179"/>
      <c r="Y625" s="112" t="s">
        <v>113</v>
      </c>
      <c r="Z625" s="187"/>
      <c r="AA625" s="113" t="s">
        <v>891</v>
      </c>
    </row>
    <row r="626" spans="1:27" s="153" customFormat="1" x14ac:dyDescent="0.25">
      <c r="A626" s="195">
        <v>43185</v>
      </c>
      <c r="B626" s="112">
        <v>1430</v>
      </c>
      <c r="F626" s="144" t="s">
        <v>343</v>
      </c>
      <c r="G626" s="179">
        <v>61.8</v>
      </c>
      <c r="H626" s="179">
        <f t="shared" si="32"/>
        <v>16.555555555555554</v>
      </c>
      <c r="I626" s="187"/>
      <c r="J626" s="187"/>
      <c r="K626" s="179">
        <v>64.900000000000006</v>
      </c>
      <c r="L626" s="179">
        <f t="shared" si="31"/>
        <v>18.277777777777782</v>
      </c>
      <c r="M626" s="187"/>
      <c r="N626" s="187"/>
      <c r="O626" s="187"/>
      <c r="P626" s="187"/>
      <c r="Q626" s="179">
        <v>10.1</v>
      </c>
      <c r="R626" s="185">
        <v>7.84</v>
      </c>
      <c r="S626" s="22">
        <v>353.6</v>
      </c>
      <c r="T626" s="179">
        <v>38</v>
      </c>
      <c r="U626" s="179"/>
      <c r="V626" s="179"/>
      <c r="W626" s="179"/>
      <c r="X626" s="179"/>
      <c r="Y626" s="112" t="s">
        <v>46</v>
      </c>
      <c r="Z626" s="187"/>
      <c r="AA626" s="113" t="s">
        <v>991</v>
      </c>
    </row>
    <row r="627" spans="1:27" s="153" customFormat="1" x14ac:dyDescent="0.25">
      <c r="A627" s="195">
        <v>43188</v>
      </c>
      <c r="B627" s="112">
        <v>1128</v>
      </c>
      <c r="F627" s="144" t="s">
        <v>343</v>
      </c>
      <c r="G627" s="179">
        <v>63.2</v>
      </c>
      <c r="H627" s="179">
        <f t="shared" si="32"/>
        <v>17.333333333333336</v>
      </c>
      <c r="I627" s="187"/>
      <c r="J627" s="187"/>
      <c r="K627" s="179">
        <v>71.400000000000006</v>
      </c>
      <c r="L627" s="179">
        <f t="shared" si="31"/>
        <v>21.888888888888893</v>
      </c>
      <c r="M627" s="187"/>
      <c r="N627" s="187"/>
      <c r="O627" s="187"/>
      <c r="P627" s="187"/>
      <c r="Q627" s="179">
        <v>10.5</v>
      </c>
      <c r="R627" s="185">
        <v>8.1</v>
      </c>
      <c r="S627" s="22">
        <v>384.8</v>
      </c>
      <c r="T627" s="179">
        <v>21.7</v>
      </c>
      <c r="U627" s="179"/>
      <c r="V627" s="179"/>
      <c r="W627" s="179"/>
      <c r="X627" s="179"/>
      <c r="Y627" s="112" t="s">
        <v>144</v>
      </c>
      <c r="Z627" s="187"/>
      <c r="AA627" s="113" t="s">
        <v>992</v>
      </c>
    </row>
    <row r="628" spans="1:27" s="153" customFormat="1" x14ac:dyDescent="0.25">
      <c r="A628" s="195">
        <v>43190</v>
      </c>
      <c r="B628" s="112">
        <v>1550</v>
      </c>
      <c r="F628" s="144" t="s">
        <v>343</v>
      </c>
      <c r="G628" s="179">
        <v>71.2</v>
      </c>
      <c r="H628" s="179">
        <f t="shared" si="32"/>
        <v>21.777777777777779</v>
      </c>
      <c r="I628" s="187"/>
      <c r="J628" s="187"/>
      <c r="K628" s="179">
        <v>86.4</v>
      </c>
      <c r="L628" s="179">
        <f t="shared" si="31"/>
        <v>30.222222222222225</v>
      </c>
      <c r="M628" s="187"/>
      <c r="N628" s="187"/>
      <c r="O628" s="187"/>
      <c r="P628" s="187"/>
      <c r="Q628" s="179">
        <v>10.5</v>
      </c>
      <c r="R628" s="185">
        <v>7.94</v>
      </c>
      <c r="S628" s="22">
        <v>387.40000000000003</v>
      </c>
      <c r="T628" s="179">
        <v>37.799999999999997</v>
      </c>
      <c r="U628" s="179"/>
      <c r="V628" s="179"/>
      <c r="W628" s="179"/>
      <c r="X628" s="179"/>
      <c r="Y628" s="112" t="s">
        <v>247</v>
      </c>
      <c r="Z628" s="187"/>
      <c r="AA628" s="113" t="s">
        <v>993</v>
      </c>
    </row>
    <row r="629" spans="1:27" s="153" customFormat="1" x14ac:dyDescent="0.25">
      <c r="A629" s="195">
        <v>43193</v>
      </c>
      <c r="B629" s="112">
        <v>1455</v>
      </c>
      <c r="F629" s="144" t="s">
        <v>343</v>
      </c>
      <c r="G629" s="179">
        <v>69.099999999999994</v>
      </c>
      <c r="H629" s="179">
        <f t="shared" si="32"/>
        <v>20.611111111111107</v>
      </c>
      <c r="I629" s="187"/>
      <c r="J629" s="187"/>
      <c r="K629" s="179">
        <v>79</v>
      </c>
      <c r="L629" s="179">
        <f t="shared" si="31"/>
        <v>26.111111111111111</v>
      </c>
      <c r="M629" s="187"/>
      <c r="N629" s="187"/>
      <c r="O629" s="187"/>
      <c r="P629" s="187"/>
      <c r="Q629" s="179">
        <v>10.9</v>
      </c>
      <c r="R629" s="185">
        <v>8.1300000000000008</v>
      </c>
      <c r="S629" s="22">
        <v>386.1</v>
      </c>
      <c r="T629" s="179">
        <v>9.89</v>
      </c>
      <c r="U629" s="179"/>
      <c r="V629" s="179"/>
      <c r="W629" s="179"/>
      <c r="X629" s="179"/>
      <c r="Y629" s="112" t="s">
        <v>466</v>
      </c>
      <c r="Z629" s="187"/>
      <c r="AA629" s="113" t="s">
        <v>994</v>
      </c>
    </row>
    <row r="630" spans="1:27" s="153" customFormat="1" x14ac:dyDescent="0.25">
      <c r="A630" s="195">
        <v>43194</v>
      </c>
      <c r="B630" s="112">
        <v>1400</v>
      </c>
      <c r="F630" s="144" t="s">
        <v>343</v>
      </c>
      <c r="G630" s="179">
        <v>70.7</v>
      </c>
      <c r="H630" s="179">
        <f t="shared" si="32"/>
        <v>21.5</v>
      </c>
      <c r="I630" s="187"/>
      <c r="J630" s="187"/>
      <c r="K630" s="179">
        <v>83.5</v>
      </c>
      <c r="L630" s="179">
        <f t="shared" si="31"/>
        <v>28.611111111111111</v>
      </c>
      <c r="M630" s="187"/>
      <c r="N630" s="187"/>
      <c r="O630" s="187"/>
      <c r="P630" s="187"/>
      <c r="Q630" s="179">
        <v>10.5</v>
      </c>
      <c r="R630" s="185">
        <v>7.92</v>
      </c>
      <c r="S630" s="22">
        <v>384.8</v>
      </c>
      <c r="T630" s="179">
        <v>11.8</v>
      </c>
      <c r="U630" s="179"/>
      <c r="V630" s="179"/>
      <c r="W630" s="179"/>
      <c r="X630" s="179"/>
      <c r="Y630" s="112" t="s">
        <v>995</v>
      </c>
      <c r="Z630" s="187"/>
      <c r="AA630" s="113" t="s">
        <v>959</v>
      </c>
    </row>
    <row r="631" spans="1:27" s="153" customFormat="1" x14ac:dyDescent="0.25">
      <c r="A631" s="195">
        <v>43199</v>
      </c>
      <c r="B631" s="112">
        <v>1310</v>
      </c>
      <c r="F631" s="144" t="s">
        <v>343</v>
      </c>
      <c r="G631" s="179">
        <v>71.3</v>
      </c>
      <c r="H631" s="179">
        <f t="shared" si="32"/>
        <v>21.833333333333332</v>
      </c>
      <c r="I631" s="187"/>
      <c r="J631" s="187"/>
      <c r="K631" s="179">
        <v>82.9</v>
      </c>
      <c r="L631" s="179">
        <f t="shared" si="31"/>
        <v>28.277777777777779</v>
      </c>
      <c r="M631" s="187"/>
      <c r="N631" s="187"/>
      <c r="O631" s="187"/>
      <c r="P631" s="187"/>
      <c r="Q631" s="179">
        <v>10.5</v>
      </c>
      <c r="R631" s="185">
        <v>8.07</v>
      </c>
      <c r="S631" s="22">
        <v>377</v>
      </c>
      <c r="T631" s="179">
        <v>12</v>
      </c>
      <c r="U631" s="179"/>
      <c r="V631" s="179"/>
      <c r="W631" s="179"/>
      <c r="X631" s="179"/>
      <c r="Y631" s="112" t="s">
        <v>996</v>
      </c>
      <c r="Z631" s="187"/>
      <c r="AA631" s="113" t="s">
        <v>966</v>
      </c>
    </row>
    <row r="632" spans="1:27" s="153" customFormat="1" x14ac:dyDescent="0.25">
      <c r="A632" s="195">
        <v>43202</v>
      </c>
      <c r="B632" s="112">
        <v>838</v>
      </c>
      <c r="F632" s="144" t="s">
        <v>343</v>
      </c>
      <c r="G632" s="179">
        <v>65.900000000000006</v>
      </c>
      <c r="H632" s="179">
        <f t="shared" si="32"/>
        <v>18.833333333333336</v>
      </c>
      <c r="I632" s="187"/>
      <c r="J632" s="187"/>
      <c r="K632" s="179">
        <v>70.599999999999994</v>
      </c>
      <c r="L632" s="179">
        <f t="shared" si="31"/>
        <v>21.444444444444439</v>
      </c>
      <c r="M632" s="187"/>
      <c r="N632" s="187"/>
      <c r="O632" s="187"/>
      <c r="P632" s="187"/>
      <c r="Q632" s="179">
        <v>9</v>
      </c>
      <c r="R632" s="185">
        <v>7.9</v>
      </c>
      <c r="S632" s="22">
        <v>380.90000000000003</v>
      </c>
      <c r="T632" s="179">
        <v>18.899999999999999</v>
      </c>
      <c r="U632" s="179"/>
      <c r="V632" s="179"/>
      <c r="W632" s="179"/>
      <c r="X632" s="179"/>
      <c r="Y632" s="112" t="s">
        <v>828</v>
      </c>
      <c r="Z632" s="187"/>
      <c r="AA632" s="113" t="s">
        <v>997</v>
      </c>
    </row>
    <row r="633" spans="1:27" s="153" customFormat="1" x14ac:dyDescent="0.25">
      <c r="A633" s="195">
        <v>43213</v>
      </c>
      <c r="B633" s="112">
        <v>1610</v>
      </c>
      <c r="F633" s="144" t="s">
        <v>343</v>
      </c>
      <c r="G633" s="179">
        <v>72.7</v>
      </c>
      <c r="H633" s="179">
        <f t="shared" si="32"/>
        <v>22.611111111111111</v>
      </c>
      <c r="I633" s="187"/>
      <c r="J633" s="187"/>
      <c r="K633" s="179">
        <v>86.5</v>
      </c>
      <c r="L633" s="179">
        <f t="shared" si="31"/>
        <v>30.277777777777779</v>
      </c>
      <c r="M633" s="187"/>
      <c r="N633" s="187"/>
      <c r="O633" s="187"/>
      <c r="P633" s="187"/>
      <c r="Q633" s="179">
        <v>10.3</v>
      </c>
      <c r="R633" s="185">
        <v>7.92</v>
      </c>
      <c r="S633" s="22">
        <v>386.1</v>
      </c>
      <c r="T633" s="179">
        <v>14.1</v>
      </c>
      <c r="U633" s="179"/>
      <c r="V633" s="179"/>
      <c r="W633" s="179"/>
      <c r="X633" s="179"/>
      <c r="Y633" s="112" t="s">
        <v>229</v>
      </c>
      <c r="Z633" s="187"/>
      <c r="AA633" s="113" t="s">
        <v>970</v>
      </c>
    </row>
    <row r="634" spans="1:27" s="153" customFormat="1" x14ac:dyDescent="0.25">
      <c r="A634" s="195">
        <v>43214</v>
      </c>
      <c r="B634" s="112">
        <v>1305</v>
      </c>
      <c r="F634" s="144" t="s">
        <v>343</v>
      </c>
      <c r="G634" s="179">
        <v>75.5</v>
      </c>
      <c r="H634" s="179">
        <f t="shared" si="32"/>
        <v>24.166666666666664</v>
      </c>
      <c r="I634" s="187"/>
      <c r="J634" s="187"/>
      <c r="K634" s="179">
        <v>91</v>
      </c>
      <c r="L634" s="179">
        <f t="shared" si="31"/>
        <v>32.777777777777779</v>
      </c>
      <c r="M634" s="187"/>
      <c r="N634" s="187"/>
      <c r="O634" s="187"/>
      <c r="P634" s="187"/>
      <c r="Q634" s="179">
        <v>9.4</v>
      </c>
      <c r="R634" s="185">
        <v>7.87</v>
      </c>
      <c r="S634" s="22">
        <v>380.90000000000003</v>
      </c>
      <c r="T634" s="179">
        <v>10</v>
      </c>
      <c r="U634" s="179"/>
      <c r="V634" s="179"/>
      <c r="W634" s="179"/>
      <c r="X634" s="179"/>
      <c r="Y634" s="112" t="s">
        <v>70</v>
      </c>
      <c r="Z634" s="187"/>
      <c r="AA634" s="113" t="s">
        <v>994</v>
      </c>
    </row>
    <row r="635" spans="1:27" s="153" customFormat="1" x14ac:dyDescent="0.25">
      <c r="A635" s="195">
        <v>43215</v>
      </c>
      <c r="B635" s="112">
        <v>1616</v>
      </c>
      <c r="F635" s="144" t="s">
        <v>343</v>
      </c>
      <c r="G635" s="179">
        <v>76.599999999999994</v>
      </c>
      <c r="H635" s="179">
        <f t="shared" si="32"/>
        <v>24.777777777777775</v>
      </c>
      <c r="I635" s="187"/>
      <c r="J635" s="187"/>
      <c r="K635" s="179">
        <v>93.5</v>
      </c>
      <c r="L635" s="179">
        <f t="shared" si="31"/>
        <v>34.166666666666664</v>
      </c>
      <c r="M635" s="187"/>
      <c r="N635" s="187"/>
      <c r="O635" s="187"/>
      <c r="P635" s="187"/>
      <c r="Q635" s="179">
        <v>11.1</v>
      </c>
      <c r="R635" s="185">
        <v>7.82</v>
      </c>
      <c r="S635" s="22">
        <v>375.7</v>
      </c>
      <c r="T635" s="179">
        <v>15</v>
      </c>
      <c r="U635" s="179"/>
      <c r="V635" s="179"/>
      <c r="W635" s="179"/>
      <c r="X635" s="179"/>
      <c r="Z635" s="187"/>
      <c r="AA635" s="113" t="s">
        <v>914</v>
      </c>
    </row>
    <row r="636" spans="1:27" s="153" customFormat="1" x14ac:dyDescent="0.25">
      <c r="A636" s="195">
        <v>43221</v>
      </c>
      <c r="B636" s="112">
        <v>1906</v>
      </c>
      <c r="F636" s="144" t="s">
        <v>343</v>
      </c>
      <c r="G636" s="179">
        <v>59.1</v>
      </c>
      <c r="H636" s="179">
        <f t="shared" si="32"/>
        <v>15.055555555555555</v>
      </c>
      <c r="I636" s="187"/>
      <c r="J636" s="187"/>
      <c r="K636" s="179">
        <v>54.5</v>
      </c>
      <c r="L636" s="179">
        <f t="shared" si="31"/>
        <v>12.5</v>
      </c>
      <c r="M636" s="187"/>
      <c r="N636" s="187"/>
      <c r="O636" s="187"/>
      <c r="P636" s="187"/>
      <c r="Q636" s="179">
        <v>10.9</v>
      </c>
      <c r="R636" s="185">
        <v>8.19</v>
      </c>
      <c r="S636" s="22">
        <v>408.2</v>
      </c>
      <c r="T636" s="179">
        <v>23.4</v>
      </c>
      <c r="U636" s="179"/>
      <c r="V636" s="179"/>
      <c r="W636" s="179"/>
      <c r="X636" s="179"/>
      <c r="Y636" s="112" t="s">
        <v>998</v>
      </c>
      <c r="Z636" s="187"/>
      <c r="AA636" s="113" t="s">
        <v>914</v>
      </c>
    </row>
    <row r="637" spans="1:27" s="153" customFormat="1" x14ac:dyDescent="0.25">
      <c r="A637" s="195">
        <v>43223</v>
      </c>
      <c r="B637" s="112">
        <v>1222</v>
      </c>
      <c r="F637" s="144" t="s">
        <v>343</v>
      </c>
      <c r="G637" s="179">
        <v>71.5</v>
      </c>
      <c r="H637" s="179">
        <f t="shared" si="32"/>
        <v>21.944444444444443</v>
      </c>
      <c r="I637" s="187"/>
      <c r="J637" s="187"/>
      <c r="K637" s="179">
        <v>80.8</v>
      </c>
      <c r="L637" s="179">
        <f t="shared" si="31"/>
        <v>27.111111111111107</v>
      </c>
      <c r="M637" s="187"/>
      <c r="N637" s="187"/>
      <c r="O637" s="187"/>
      <c r="P637" s="187"/>
      <c r="Q637" s="179">
        <v>11.5</v>
      </c>
      <c r="R637" s="185">
        <v>7.86</v>
      </c>
      <c r="S637" s="22">
        <v>380.90000000000003</v>
      </c>
      <c r="T637" s="179">
        <v>9.61</v>
      </c>
      <c r="U637" s="179"/>
      <c r="V637" s="179"/>
      <c r="W637" s="179"/>
      <c r="X637" s="179"/>
      <c r="Y637" s="112" t="s">
        <v>70</v>
      </c>
      <c r="Z637" s="187"/>
      <c r="AA637" s="113" t="s">
        <v>915</v>
      </c>
    </row>
    <row r="638" spans="1:27" s="153" customFormat="1" x14ac:dyDescent="0.25">
      <c r="A638" s="195">
        <v>43233</v>
      </c>
      <c r="B638" s="112">
        <v>1508</v>
      </c>
      <c r="F638" s="144" t="s">
        <v>343</v>
      </c>
      <c r="G638" s="179">
        <v>73</v>
      </c>
      <c r="H638" s="179">
        <f t="shared" si="32"/>
        <v>22.777777777777779</v>
      </c>
      <c r="I638" s="187"/>
      <c r="J638" s="187"/>
      <c r="K638" s="179">
        <v>78.3</v>
      </c>
      <c r="L638" s="179">
        <f t="shared" si="31"/>
        <v>25.722222222222221</v>
      </c>
      <c r="M638" s="187"/>
      <c r="N638" s="187"/>
      <c r="O638" s="187"/>
      <c r="P638" s="187"/>
      <c r="Q638" s="179">
        <v>9.4</v>
      </c>
      <c r="R638" s="185">
        <v>8.2200000000000006</v>
      </c>
      <c r="S638" s="22">
        <v>348.40000000000003</v>
      </c>
      <c r="T638" s="179">
        <v>26.1</v>
      </c>
      <c r="U638" s="179"/>
      <c r="V638" s="179"/>
      <c r="W638" s="179"/>
      <c r="X638" s="179"/>
      <c r="Y638" s="112" t="s">
        <v>213</v>
      </c>
      <c r="Z638" s="187"/>
      <c r="AA638" s="113" t="s">
        <v>999</v>
      </c>
    </row>
    <row r="639" spans="1:27" s="153" customFormat="1" x14ac:dyDescent="0.25">
      <c r="A639" s="195">
        <v>43237</v>
      </c>
      <c r="B639" s="112">
        <v>1423</v>
      </c>
      <c r="F639" s="144" t="s">
        <v>343</v>
      </c>
      <c r="G639" s="179">
        <v>76.900000000000006</v>
      </c>
      <c r="H639" s="179">
        <f t="shared" si="32"/>
        <v>24.944444444444446</v>
      </c>
      <c r="I639" s="187"/>
      <c r="J639" s="187"/>
      <c r="K639" s="179">
        <v>86.3</v>
      </c>
      <c r="L639" s="179">
        <f t="shared" si="31"/>
        <v>30.166666666666664</v>
      </c>
      <c r="M639" s="187"/>
      <c r="N639" s="187"/>
      <c r="O639" s="187"/>
      <c r="P639" s="187"/>
      <c r="Q639" s="179">
        <v>8.1999999999999993</v>
      </c>
      <c r="R639" s="185">
        <v>8.2100000000000009</v>
      </c>
      <c r="S639" s="22">
        <v>341.90000000000003</v>
      </c>
      <c r="T639" s="179">
        <v>20.5</v>
      </c>
      <c r="U639" s="179"/>
      <c r="V639" s="179"/>
      <c r="W639" s="179"/>
      <c r="X639" s="179"/>
      <c r="Y639" s="112" t="s">
        <v>43</v>
      </c>
      <c r="Z639" s="187"/>
      <c r="AA639" s="113" t="s">
        <v>920</v>
      </c>
    </row>
    <row r="640" spans="1:27" s="153" customFormat="1" x14ac:dyDescent="0.25">
      <c r="A640" s="195">
        <v>43243</v>
      </c>
      <c r="B640" s="112">
        <v>1230</v>
      </c>
      <c r="C640" s="144" t="s">
        <v>1000</v>
      </c>
      <c r="D640" s="153">
        <v>1245</v>
      </c>
      <c r="E640" s="153">
        <v>1217</v>
      </c>
      <c r="F640" s="144" t="s">
        <v>343</v>
      </c>
      <c r="G640" s="179">
        <v>74.099999999999994</v>
      </c>
      <c r="H640" s="179">
        <f t="shared" si="32"/>
        <v>23.388888888888886</v>
      </c>
      <c r="I640" s="187"/>
      <c r="J640" s="187"/>
      <c r="K640" s="179">
        <v>83.6</v>
      </c>
      <c r="L640" s="179">
        <f t="shared" si="31"/>
        <v>28.666666666666664</v>
      </c>
      <c r="M640" s="187"/>
      <c r="N640" s="187"/>
      <c r="O640" s="187"/>
      <c r="P640" s="187"/>
      <c r="Q640" s="179">
        <v>9.4</v>
      </c>
      <c r="R640" s="185">
        <v>8.2899999999999991</v>
      </c>
      <c r="S640" s="22">
        <v>364</v>
      </c>
      <c r="T640" s="179">
        <v>21.4</v>
      </c>
      <c r="U640" s="179">
        <v>8.4</v>
      </c>
      <c r="V640" s="179"/>
      <c r="W640" s="179"/>
      <c r="X640" s="179"/>
      <c r="Y640" s="112" t="s">
        <v>89</v>
      </c>
      <c r="Z640" s="187"/>
      <c r="AA640" s="113" t="s">
        <v>1001</v>
      </c>
    </row>
    <row r="641" spans="1:27" s="153" customFormat="1" x14ac:dyDescent="0.25">
      <c r="A641" s="195">
        <v>43244</v>
      </c>
      <c r="B641" s="112">
        <v>1255</v>
      </c>
      <c r="F641" s="144" t="s">
        <v>343</v>
      </c>
      <c r="G641" s="179">
        <v>76.900000000000006</v>
      </c>
      <c r="H641" s="179">
        <f t="shared" si="32"/>
        <v>24.944444444444446</v>
      </c>
      <c r="I641" s="187"/>
      <c r="J641" s="187"/>
      <c r="K641" s="179">
        <v>89</v>
      </c>
      <c r="L641" s="179">
        <f t="shared" si="31"/>
        <v>31.666666666666664</v>
      </c>
      <c r="M641" s="187"/>
      <c r="N641" s="187"/>
      <c r="O641" s="187"/>
      <c r="P641" s="187"/>
      <c r="Q641" s="179">
        <v>10.4</v>
      </c>
      <c r="R641" s="185">
        <v>8</v>
      </c>
      <c r="S641" s="22">
        <v>347.1</v>
      </c>
      <c r="T641" s="179">
        <v>25.2</v>
      </c>
      <c r="U641" s="179"/>
      <c r="V641" s="179"/>
      <c r="W641" s="179"/>
      <c r="X641" s="179"/>
      <c r="Y641" s="112" t="s">
        <v>1002</v>
      </c>
      <c r="Z641" s="187"/>
      <c r="AA641" s="113" t="s">
        <v>881</v>
      </c>
    </row>
    <row r="642" spans="1:27" s="153" customFormat="1" x14ac:dyDescent="0.25">
      <c r="A642" s="195">
        <v>43245</v>
      </c>
      <c r="B642" s="112">
        <v>1045</v>
      </c>
      <c r="F642" s="144" t="s">
        <v>343</v>
      </c>
      <c r="G642" s="179">
        <v>74.099999999999994</v>
      </c>
      <c r="H642" s="179">
        <f t="shared" si="32"/>
        <v>23.388888888888886</v>
      </c>
      <c r="I642" s="187"/>
      <c r="J642" s="187"/>
      <c r="K642" s="179">
        <v>84.7</v>
      </c>
      <c r="L642" s="179">
        <f t="shared" si="31"/>
        <v>29.277777777777779</v>
      </c>
      <c r="M642" s="187"/>
      <c r="N642" s="187"/>
      <c r="O642" s="187"/>
      <c r="P642" s="187"/>
      <c r="Q642" s="179">
        <v>8.3000000000000007</v>
      </c>
      <c r="R642" s="185">
        <v>7.94</v>
      </c>
      <c r="S642" s="22">
        <v>349.7</v>
      </c>
      <c r="T642" s="179">
        <v>23.6</v>
      </c>
      <c r="U642" s="179"/>
      <c r="V642" s="179"/>
      <c r="W642" s="179"/>
      <c r="X642" s="179"/>
      <c r="Y642" s="112" t="s">
        <v>1003</v>
      </c>
      <c r="Z642" s="187"/>
      <c r="AA642" s="113" t="s">
        <v>881</v>
      </c>
    </row>
    <row r="643" spans="1:27" s="153" customFormat="1" x14ac:dyDescent="0.25">
      <c r="A643" s="195">
        <v>43247</v>
      </c>
      <c r="B643" s="112">
        <v>1226</v>
      </c>
      <c r="F643" s="144" t="s">
        <v>343</v>
      </c>
      <c r="G643" s="179">
        <v>75.599999999999994</v>
      </c>
      <c r="H643" s="179">
        <f t="shared" si="32"/>
        <v>24.222222222222218</v>
      </c>
      <c r="I643" s="187"/>
      <c r="J643" s="187"/>
      <c r="K643" s="179">
        <v>82.1</v>
      </c>
      <c r="L643" s="179">
        <f t="shared" si="31"/>
        <v>27.833333333333329</v>
      </c>
      <c r="M643" s="187"/>
      <c r="N643" s="187"/>
      <c r="O643" s="187"/>
      <c r="P643" s="187"/>
      <c r="Q643" s="179">
        <v>8.5</v>
      </c>
      <c r="R643" s="185">
        <v>7.52</v>
      </c>
      <c r="S643" s="22">
        <v>344.5</v>
      </c>
      <c r="T643" s="179">
        <v>32.200000000000003</v>
      </c>
      <c r="U643" s="179"/>
      <c r="V643" s="179"/>
      <c r="W643" s="179"/>
      <c r="X643" s="179"/>
      <c r="Y643" s="112" t="s">
        <v>70</v>
      </c>
      <c r="Z643" s="187"/>
      <c r="AA643" s="113" t="s">
        <v>963</v>
      </c>
    </row>
    <row r="644" spans="1:27" s="153" customFormat="1" x14ac:dyDescent="0.25">
      <c r="A644" s="195">
        <v>43248</v>
      </c>
      <c r="B644" s="112">
        <v>1452</v>
      </c>
      <c r="C644" s="144" t="s">
        <v>1005</v>
      </c>
      <c r="D644" s="153">
        <v>1615</v>
      </c>
      <c r="E644" s="153">
        <v>1625</v>
      </c>
      <c r="F644" s="144" t="s">
        <v>343</v>
      </c>
      <c r="G644" s="179">
        <v>78.8</v>
      </c>
      <c r="H644" s="179">
        <f t="shared" si="32"/>
        <v>25.999999999999996</v>
      </c>
      <c r="I644" s="187"/>
      <c r="J644" s="187"/>
      <c r="K644" s="179">
        <v>92.2</v>
      </c>
      <c r="L644" s="179">
        <f t="shared" si="31"/>
        <v>33.444444444444443</v>
      </c>
      <c r="M644" s="187"/>
      <c r="N644" s="187"/>
      <c r="O644" s="187"/>
      <c r="P644" s="187"/>
      <c r="Q644" s="179">
        <v>8.5</v>
      </c>
      <c r="R644" s="185">
        <v>7.41</v>
      </c>
      <c r="S644" s="22">
        <v>341.90000000000003</v>
      </c>
      <c r="T644" s="179">
        <v>29.9</v>
      </c>
      <c r="U644" s="179">
        <v>12.1</v>
      </c>
      <c r="V644" s="179"/>
      <c r="W644" s="179"/>
      <c r="X644" s="179"/>
      <c r="Y644" s="112" t="s">
        <v>89</v>
      </c>
      <c r="Z644" s="187"/>
      <c r="AA644" s="113" t="s">
        <v>926</v>
      </c>
    </row>
    <row r="645" spans="1:27" s="153" customFormat="1" x14ac:dyDescent="0.25">
      <c r="A645" s="195">
        <v>43249</v>
      </c>
      <c r="B645" s="112">
        <v>1525</v>
      </c>
      <c r="F645" s="144" t="s">
        <v>343</v>
      </c>
      <c r="G645" s="179">
        <v>79.8</v>
      </c>
      <c r="H645" s="179">
        <v>9.5</v>
      </c>
      <c r="I645" s="187"/>
      <c r="J645" s="187"/>
      <c r="K645" s="179">
        <v>93.5</v>
      </c>
      <c r="L645" s="179">
        <f t="shared" si="31"/>
        <v>34.166666666666664</v>
      </c>
      <c r="M645" s="187"/>
      <c r="N645" s="187"/>
      <c r="O645" s="187"/>
      <c r="P645" s="187"/>
      <c r="Q645" s="179">
        <v>9.5</v>
      </c>
      <c r="R645" s="185">
        <v>7.8</v>
      </c>
      <c r="S645" s="22">
        <v>335.40000000000003</v>
      </c>
      <c r="T645" s="179">
        <v>31.9</v>
      </c>
      <c r="U645" s="179"/>
      <c r="V645" s="179"/>
      <c r="W645" s="179"/>
      <c r="X645" s="179"/>
      <c r="Y645" s="112" t="s">
        <v>70</v>
      </c>
      <c r="Z645" s="187"/>
      <c r="AA645" s="113" t="s">
        <v>927</v>
      </c>
    </row>
    <row r="646" spans="1:27" s="153" customFormat="1" x14ac:dyDescent="0.25">
      <c r="A646" s="195">
        <v>43250</v>
      </c>
      <c r="B646" s="187">
        <v>1345</v>
      </c>
      <c r="F646" s="144" t="s">
        <v>343</v>
      </c>
      <c r="G646" s="179">
        <v>80.8</v>
      </c>
      <c r="H646" s="179">
        <f t="shared" ref="H646" si="33">CONVERT(G646,"F","C")</f>
        <v>27.111111111111107</v>
      </c>
      <c r="I646" s="187"/>
      <c r="J646" s="187"/>
      <c r="K646" s="179">
        <v>93.2</v>
      </c>
      <c r="L646" s="179">
        <f t="shared" si="31"/>
        <v>34</v>
      </c>
      <c r="M646" s="187"/>
      <c r="N646" s="187"/>
      <c r="O646" s="187"/>
      <c r="P646" s="187"/>
      <c r="Q646" s="179">
        <v>8.1</v>
      </c>
      <c r="R646" s="185">
        <v>7.94</v>
      </c>
      <c r="S646" s="22">
        <v>338</v>
      </c>
      <c r="T646" s="179">
        <v>32.4</v>
      </c>
      <c r="U646" s="179"/>
      <c r="V646" s="179"/>
      <c r="W646" s="179"/>
      <c r="X646" s="179"/>
      <c r="Y646" s="112" t="s">
        <v>70</v>
      </c>
      <c r="Z646" s="187"/>
      <c r="AA646" s="113" t="s">
        <v>963</v>
      </c>
    </row>
    <row r="647" spans="1:27" s="153" customFormat="1" x14ac:dyDescent="0.25">
      <c r="A647" s="195">
        <v>43252</v>
      </c>
      <c r="B647" s="187">
        <v>1235</v>
      </c>
      <c r="F647" s="144" t="s">
        <v>343</v>
      </c>
      <c r="G647" s="179">
        <v>78.7</v>
      </c>
      <c r="H647" s="179">
        <f>CONVERT(G647,"F","C")</f>
        <v>25.944444444444446</v>
      </c>
      <c r="I647" s="187"/>
      <c r="J647" s="187"/>
      <c r="K647" s="179">
        <v>89.9</v>
      </c>
      <c r="L647" s="179">
        <f>CONVERT(K647,"F","C")</f>
        <v>32.166666666666671</v>
      </c>
      <c r="M647" s="187"/>
      <c r="N647" s="187"/>
      <c r="O647" s="187"/>
      <c r="P647" s="187"/>
      <c r="Q647" s="179">
        <v>9.3000000000000007</v>
      </c>
      <c r="R647" s="185">
        <v>7.95</v>
      </c>
      <c r="S647" s="22">
        <v>339.3</v>
      </c>
      <c r="T647" s="179">
        <v>28.3</v>
      </c>
      <c r="U647" s="179"/>
      <c r="V647" s="179"/>
      <c r="W647" s="179"/>
      <c r="X647" s="179"/>
      <c r="Y647" s="112" t="s">
        <v>70</v>
      </c>
      <c r="Z647" s="187"/>
      <c r="AA647" s="113" t="s">
        <v>873</v>
      </c>
    </row>
    <row r="648" spans="1:27" s="153" customFormat="1" x14ac:dyDescent="0.25">
      <c r="A648" s="195">
        <v>43253</v>
      </c>
      <c r="B648" s="112">
        <v>1405</v>
      </c>
      <c r="F648" s="144" t="s">
        <v>343</v>
      </c>
      <c r="G648" s="187">
        <v>82.9</v>
      </c>
      <c r="H648" s="179">
        <f>CONVERT(G648,"F","C")</f>
        <v>28.277777777777779</v>
      </c>
      <c r="I648" s="187"/>
      <c r="J648" s="187"/>
      <c r="K648" s="187">
        <v>96.5</v>
      </c>
      <c r="L648" s="179">
        <f>CONVERT(K648,"F","C")</f>
        <v>35.833333333333336</v>
      </c>
      <c r="M648" s="187"/>
      <c r="N648" s="187"/>
      <c r="O648" s="187"/>
      <c r="P648" s="187"/>
      <c r="Q648" s="187">
        <v>7.9</v>
      </c>
      <c r="R648" s="187">
        <v>7.86</v>
      </c>
      <c r="S648" s="22">
        <v>338</v>
      </c>
      <c r="T648" s="187">
        <v>24.4</v>
      </c>
      <c r="U648" s="187"/>
      <c r="Y648" s="112" t="s">
        <v>70</v>
      </c>
      <c r="AA648" s="144" t="s">
        <v>873</v>
      </c>
    </row>
    <row r="649" spans="1:27" s="153" customFormat="1" x14ac:dyDescent="0.25">
      <c r="A649" s="195">
        <v>43255</v>
      </c>
      <c r="B649" s="112">
        <v>1230</v>
      </c>
      <c r="F649" s="144" t="s">
        <v>343</v>
      </c>
      <c r="G649" s="187">
        <v>83.1</v>
      </c>
      <c r="H649" s="179">
        <f>CONVERT(G649,"F","C")</f>
        <v>28.388888888888886</v>
      </c>
      <c r="I649" s="187"/>
      <c r="J649" s="187"/>
      <c r="K649" s="179">
        <v>100.4</v>
      </c>
      <c r="L649" s="179">
        <f>CONVERT(K649,"F","C")</f>
        <v>38</v>
      </c>
      <c r="M649" s="187"/>
      <c r="N649" s="187"/>
      <c r="O649" s="187"/>
      <c r="P649" s="187"/>
      <c r="Q649" s="187">
        <v>9.4</v>
      </c>
      <c r="R649" s="187">
        <v>7.92</v>
      </c>
      <c r="S649" s="22">
        <v>334.1</v>
      </c>
      <c r="T649" s="187">
        <v>30.5</v>
      </c>
      <c r="U649" s="187"/>
      <c r="Y649" s="112" t="s">
        <v>70</v>
      </c>
      <c r="AA649" s="144" t="s">
        <v>931</v>
      </c>
    </row>
    <row r="650" spans="1:27" s="153" customFormat="1" x14ac:dyDescent="0.25">
      <c r="A650" s="195">
        <v>43258</v>
      </c>
      <c r="B650" s="112">
        <v>1330</v>
      </c>
      <c r="F650" s="144" t="s">
        <v>343</v>
      </c>
      <c r="G650" s="187">
        <v>78.099999999999994</v>
      </c>
      <c r="H650" s="179">
        <f t="shared" ref="H650:H657" si="34">CONVERT(G650,"F","C")</f>
        <v>25.611111111111107</v>
      </c>
      <c r="I650" s="187"/>
      <c r="J650" s="187"/>
      <c r="K650" s="179">
        <v>93.5</v>
      </c>
      <c r="L650" s="179">
        <f t="shared" ref="L650:L659" si="35">CONVERT(K650,"F","C")</f>
        <v>34.166666666666664</v>
      </c>
      <c r="M650" s="187"/>
      <c r="N650" s="187"/>
      <c r="O650" s="187"/>
      <c r="P650" s="187"/>
      <c r="Q650" s="187">
        <v>7.8</v>
      </c>
      <c r="R650" s="187">
        <v>7.91</v>
      </c>
      <c r="S650" s="22">
        <v>335.40000000000003</v>
      </c>
      <c r="T650" s="187">
        <v>39.1</v>
      </c>
      <c r="U650" s="187"/>
      <c r="Y650" s="112" t="s">
        <v>103</v>
      </c>
      <c r="Z650" s="187"/>
      <c r="AA650" s="144" t="s">
        <v>973</v>
      </c>
    </row>
    <row r="651" spans="1:27" x14ac:dyDescent="0.25">
      <c r="A651" s="69">
        <v>43264</v>
      </c>
      <c r="B651" s="68">
        <v>1520</v>
      </c>
      <c r="F651" s="144" t="s">
        <v>343</v>
      </c>
      <c r="G651" s="112">
        <v>77.3</v>
      </c>
      <c r="H651" s="130">
        <f t="shared" si="34"/>
        <v>25.166666666666664</v>
      </c>
      <c r="K651" s="130">
        <v>92.1</v>
      </c>
      <c r="L651" s="130">
        <f t="shared" si="35"/>
        <v>33.388888888888886</v>
      </c>
      <c r="Q651" s="112">
        <v>8.1999999999999993</v>
      </c>
      <c r="R651" s="72">
        <v>8.3699999999999992</v>
      </c>
      <c r="S651" s="22">
        <v>345.8</v>
      </c>
      <c r="T651" s="112">
        <v>30.3</v>
      </c>
      <c r="Y651" s="112" t="s">
        <v>103</v>
      </c>
      <c r="AA651" s="144" t="s">
        <v>952</v>
      </c>
    </row>
    <row r="652" spans="1:27" x14ac:dyDescent="0.25">
      <c r="A652" s="69">
        <v>43265</v>
      </c>
      <c r="B652" s="68">
        <v>1652</v>
      </c>
      <c r="F652" s="144" t="s">
        <v>343</v>
      </c>
      <c r="G652" s="112">
        <v>82.6</v>
      </c>
      <c r="H652" s="130">
        <f t="shared" si="34"/>
        <v>28.111111111111107</v>
      </c>
      <c r="K652" s="130">
        <v>102.6</v>
      </c>
      <c r="L652" s="130">
        <f t="shared" si="35"/>
        <v>39.222222222222221</v>
      </c>
      <c r="Q652" s="112">
        <v>7.3</v>
      </c>
      <c r="R652" s="72">
        <v>7.85</v>
      </c>
      <c r="S652" s="22">
        <v>339.3</v>
      </c>
      <c r="T652" s="112">
        <v>21.2</v>
      </c>
      <c r="Y652" s="112" t="s">
        <v>692</v>
      </c>
      <c r="AA652" s="144" t="s">
        <v>914</v>
      </c>
    </row>
    <row r="653" spans="1:27" s="153" customFormat="1" x14ac:dyDescent="0.25">
      <c r="A653" s="195">
        <v>43268</v>
      </c>
      <c r="B653" s="187">
        <v>715</v>
      </c>
      <c r="C653" s="144" t="s">
        <v>1021</v>
      </c>
      <c r="D653" s="153">
        <v>730</v>
      </c>
      <c r="E653" s="153">
        <v>730</v>
      </c>
      <c r="F653" s="144" t="s">
        <v>343</v>
      </c>
      <c r="G653" s="187">
        <v>70.2</v>
      </c>
      <c r="H653" s="179">
        <f t="shared" si="34"/>
        <v>21.222222222222225</v>
      </c>
      <c r="I653" s="187"/>
      <c r="J653" s="187"/>
      <c r="K653" s="179">
        <v>66</v>
      </c>
      <c r="L653" s="179">
        <f t="shared" si="35"/>
        <v>18.888888888888889</v>
      </c>
      <c r="M653" s="187"/>
      <c r="N653" s="187"/>
      <c r="O653" s="187"/>
      <c r="P653" s="187"/>
      <c r="Q653" s="187">
        <v>8.1</v>
      </c>
      <c r="R653" s="185">
        <v>8</v>
      </c>
      <c r="S653" s="22">
        <v>345.8</v>
      </c>
      <c r="T653" s="187">
        <v>26</v>
      </c>
      <c r="U653" s="187">
        <v>53.7</v>
      </c>
      <c r="Y653" s="112" t="s">
        <v>1022</v>
      </c>
      <c r="Z653" s="187"/>
      <c r="AA653" s="144" t="s">
        <v>1023</v>
      </c>
    </row>
    <row r="654" spans="1:27" s="153" customFormat="1" x14ac:dyDescent="0.25">
      <c r="A654" s="195">
        <v>43279</v>
      </c>
      <c r="B654" s="187">
        <v>1542</v>
      </c>
      <c r="F654" s="144" t="s">
        <v>343</v>
      </c>
      <c r="G654" s="179">
        <v>85</v>
      </c>
      <c r="H654" s="179">
        <f t="shared" si="34"/>
        <v>29.444444444444443</v>
      </c>
      <c r="I654" s="187"/>
      <c r="J654" s="187"/>
      <c r="K654" s="179">
        <v>105.1</v>
      </c>
      <c r="L654" s="179">
        <f t="shared" si="35"/>
        <v>40.611111111111107</v>
      </c>
      <c r="M654" s="187"/>
      <c r="N654" s="187"/>
      <c r="O654" s="187"/>
      <c r="P654" s="187"/>
      <c r="Q654" s="187">
        <v>8.1</v>
      </c>
      <c r="R654" s="187">
        <v>8.07</v>
      </c>
      <c r="S654" s="22">
        <v>330.2</v>
      </c>
      <c r="T654" s="187">
        <v>26.3</v>
      </c>
      <c r="U654" s="187"/>
      <c r="Y654" s="187"/>
      <c r="Z654" s="187"/>
      <c r="AA654" s="144" t="s">
        <v>1024</v>
      </c>
    </row>
    <row r="655" spans="1:27" s="153" customFormat="1" x14ac:dyDescent="0.25">
      <c r="A655" s="195">
        <v>43286</v>
      </c>
      <c r="B655" s="187">
        <v>1502</v>
      </c>
      <c r="F655" s="144" t="s">
        <v>343</v>
      </c>
      <c r="G655" s="179">
        <v>83.4</v>
      </c>
      <c r="H655" s="179">
        <f t="shared" si="34"/>
        <v>28.555555555555557</v>
      </c>
      <c r="I655" s="187"/>
      <c r="J655" s="187"/>
      <c r="K655" s="179">
        <v>108.2</v>
      </c>
      <c r="L655" s="179">
        <f t="shared" si="35"/>
        <v>42.333333333333336</v>
      </c>
      <c r="M655" s="187"/>
      <c r="N655" s="187"/>
      <c r="O655" s="187"/>
      <c r="P655" s="187"/>
      <c r="Q655" s="187">
        <v>7.5</v>
      </c>
      <c r="R655" s="187">
        <v>8.06</v>
      </c>
      <c r="S655" s="22">
        <v>330.2</v>
      </c>
      <c r="T655" s="179">
        <v>21</v>
      </c>
      <c r="U655" s="187"/>
      <c r="Y655" s="112" t="s">
        <v>1025</v>
      </c>
      <c r="Z655" s="187"/>
      <c r="AA655" s="144" t="s">
        <v>920</v>
      </c>
    </row>
    <row r="656" spans="1:27" s="153" customFormat="1" x14ac:dyDescent="0.25">
      <c r="A656" s="195">
        <v>43288</v>
      </c>
      <c r="B656" s="187">
        <v>1250</v>
      </c>
      <c r="F656" s="144" t="s">
        <v>343</v>
      </c>
      <c r="G656" s="179">
        <v>87.5</v>
      </c>
      <c r="H656" s="179">
        <f t="shared" si="34"/>
        <v>30.833333333333332</v>
      </c>
      <c r="I656" s="187"/>
      <c r="J656" s="187"/>
      <c r="K656" s="179">
        <v>102.3</v>
      </c>
      <c r="L656" s="179">
        <f t="shared" si="35"/>
        <v>39.05555555555555</v>
      </c>
      <c r="M656" s="187"/>
      <c r="N656" s="187"/>
      <c r="O656" s="187"/>
      <c r="P656" s="187"/>
      <c r="Q656" s="187">
        <v>8.8000000000000007</v>
      </c>
      <c r="R656" s="185">
        <v>7.8</v>
      </c>
      <c r="S656" s="22">
        <v>330.2</v>
      </c>
      <c r="T656" s="179">
        <v>25.7</v>
      </c>
      <c r="U656" s="187"/>
      <c r="Y656" s="112" t="s">
        <v>1026</v>
      </c>
      <c r="Z656" s="187"/>
      <c r="AA656" s="144" t="s">
        <v>952</v>
      </c>
    </row>
    <row r="657" spans="1:27" s="153" customFormat="1" x14ac:dyDescent="0.25">
      <c r="A657" s="195">
        <v>43297</v>
      </c>
      <c r="B657" s="187">
        <v>1022</v>
      </c>
      <c r="C657" s="144" t="s">
        <v>1039</v>
      </c>
      <c r="D657" s="144">
        <v>1042</v>
      </c>
      <c r="E657" s="144">
        <v>1056</v>
      </c>
      <c r="F657" s="144" t="s">
        <v>343</v>
      </c>
      <c r="G657" s="130">
        <v>81</v>
      </c>
      <c r="H657" s="179">
        <f t="shared" si="34"/>
        <v>27.222222222222221</v>
      </c>
      <c r="K657" s="179">
        <v>83.1</v>
      </c>
      <c r="L657" s="179">
        <f t="shared" si="35"/>
        <v>28.388888888888886</v>
      </c>
      <c r="Q657" s="112">
        <v>8.1</v>
      </c>
      <c r="R657" s="112">
        <v>7.87</v>
      </c>
      <c r="S657" s="22">
        <v>321.10000000000002</v>
      </c>
      <c r="T657" s="179">
        <v>132</v>
      </c>
      <c r="U657" s="112">
        <v>93.5</v>
      </c>
      <c r="Y657" s="112" t="s">
        <v>1040</v>
      </c>
      <c r="Z657" s="187"/>
      <c r="AA657" s="144" t="s">
        <v>1041</v>
      </c>
    </row>
    <row r="658" spans="1:27" s="153" customFormat="1" x14ac:dyDescent="0.25">
      <c r="A658" s="195">
        <v>43302</v>
      </c>
      <c r="B658" s="187">
        <v>1653</v>
      </c>
      <c r="C658" s="144" t="s">
        <v>1042</v>
      </c>
      <c r="D658" s="144">
        <v>1718</v>
      </c>
      <c r="F658" s="144" t="s">
        <v>343</v>
      </c>
      <c r="G658" s="130">
        <v>80.599999999999994</v>
      </c>
      <c r="H658" s="179">
        <v>7.5</v>
      </c>
      <c r="K658" s="179">
        <v>91.2</v>
      </c>
      <c r="L658" s="179">
        <f t="shared" si="35"/>
        <v>32.888888888888893</v>
      </c>
      <c r="Q658" s="112">
        <v>7.5</v>
      </c>
      <c r="R658" s="112">
        <v>8.1199999999999992</v>
      </c>
      <c r="S658" s="22">
        <v>247</v>
      </c>
      <c r="T658" s="179">
        <v>228</v>
      </c>
      <c r="U658" s="43">
        <v>613.1</v>
      </c>
      <c r="Y658" s="112" t="s">
        <v>1043</v>
      </c>
      <c r="Z658" s="187"/>
      <c r="AA658" s="144" t="s">
        <v>1044</v>
      </c>
    </row>
    <row r="659" spans="1:27" s="153" customFormat="1" x14ac:dyDescent="0.25">
      <c r="A659" s="195">
        <v>43303</v>
      </c>
      <c r="B659" s="187">
        <v>1306</v>
      </c>
      <c r="C659" s="144" t="s">
        <v>1054</v>
      </c>
      <c r="D659" s="144">
        <v>1327</v>
      </c>
      <c r="E659" s="144">
        <v>1415</v>
      </c>
      <c r="F659" s="144" t="s">
        <v>343</v>
      </c>
      <c r="G659" s="130">
        <v>86.6</v>
      </c>
      <c r="H659" s="179">
        <f>CONVERT(G659,"F","C")</f>
        <v>30.333333333333329</v>
      </c>
      <c r="I659" s="187"/>
      <c r="J659" s="187"/>
      <c r="K659" s="187">
        <v>91.2</v>
      </c>
      <c r="L659" s="179">
        <f t="shared" si="35"/>
        <v>32.888888888888893</v>
      </c>
      <c r="M659" s="187"/>
      <c r="N659" s="187"/>
      <c r="O659" s="187"/>
      <c r="P659" s="187"/>
      <c r="Q659" s="112">
        <v>8.9</v>
      </c>
      <c r="R659" s="112">
        <v>7.48</v>
      </c>
      <c r="S659" s="22">
        <v>269.10000000000002</v>
      </c>
      <c r="T659" s="179">
        <v>152</v>
      </c>
      <c r="U659" s="112">
        <v>58.2</v>
      </c>
      <c r="Y659" s="144" t="s">
        <v>329</v>
      </c>
      <c r="Z659" s="187"/>
      <c r="AA659" s="144" t="s">
        <v>1052</v>
      </c>
    </row>
    <row r="660" spans="1:27" s="153" customFormat="1" x14ac:dyDescent="0.25">
      <c r="A660" s="195">
        <v>43304</v>
      </c>
      <c r="B660" s="187">
        <v>1430</v>
      </c>
      <c r="F660" s="144" t="s">
        <v>343</v>
      </c>
      <c r="G660" s="130">
        <v>88.7</v>
      </c>
      <c r="H660" s="179">
        <f>CONVERT(G660,"F","C")</f>
        <v>31.5</v>
      </c>
      <c r="I660" s="187"/>
      <c r="J660" s="187"/>
      <c r="K660" s="187">
        <v>108.8</v>
      </c>
      <c r="L660" s="179">
        <f t="shared" ref="L660:L698" si="36">CONVERT(K660,"F","C")</f>
        <v>42.666666666666664</v>
      </c>
      <c r="M660" s="187"/>
      <c r="N660" s="187"/>
      <c r="O660" s="187"/>
      <c r="P660" s="187"/>
      <c r="Q660" s="112">
        <v>8.6999999999999993</v>
      </c>
      <c r="R660" s="112">
        <v>7.65</v>
      </c>
      <c r="S660" s="22">
        <v>362.7</v>
      </c>
      <c r="T660" s="179">
        <v>127</v>
      </c>
      <c r="Y660" s="144" t="s">
        <v>329</v>
      </c>
      <c r="Z660" s="187"/>
      <c r="AA660" s="144" t="s">
        <v>1056</v>
      </c>
    </row>
    <row r="661" spans="1:27" s="153" customFormat="1" x14ac:dyDescent="0.25">
      <c r="A661" s="195">
        <v>43306</v>
      </c>
      <c r="B661" s="187">
        <v>1310</v>
      </c>
      <c r="C661" s="157"/>
      <c r="D661" s="171"/>
      <c r="E661" s="171"/>
      <c r="F661" s="211" t="s">
        <v>343</v>
      </c>
      <c r="G661" s="214">
        <v>89.9</v>
      </c>
      <c r="H661" s="216">
        <f>CONVERT(G661,"F","C")</f>
        <v>32.166666666666671</v>
      </c>
      <c r="I661" s="20"/>
      <c r="K661" s="187">
        <v>106.1</v>
      </c>
      <c r="L661" s="179">
        <f t="shared" si="36"/>
        <v>41.166666666666664</v>
      </c>
      <c r="Q661" s="112">
        <v>9.3000000000000007</v>
      </c>
      <c r="R661" s="131">
        <v>8</v>
      </c>
      <c r="S661" s="22">
        <v>371.8</v>
      </c>
      <c r="T661" s="179">
        <v>127</v>
      </c>
      <c r="Y661" s="144" t="s">
        <v>1058</v>
      </c>
      <c r="Z661" s="187"/>
      <c r="AA661" s="144" t="s">
        <v>1059</v>
      </c>
    </row>
    <row r="662" spans="1:27" s="153" customFormat="1" x14ac:dyDescent="0.25">
      <c r="A662" s="195">
        <v>43309</v>
      </c>
      <c r="B662" s="187">
        <v>1352</v>
      </c>
      <c r="C662" s="171"/>
      <c r="D662" s="171"/>
      <c r="E662" s="171"/>
      <c r="F662" s="211" t="s">
        <v>343</v>
      </c>
      <c r="G662" s="214">
        <v>87.9</v>
      </c>
      <c r="H662" s="216">
        <f>CONVERT(G662,"F","C")</f>
        <v>31.055555555555557</v>
      </c>
      <c r="I662" s="20"/>
      <c r="K662" s="179">
        <v>98</v>
      </c>
      <c r="L662" s="179">
        <f t="shared" si="36"/>
        <v>36.666666666666664</v>
      </c>
      <c r="Q662" s="112">
        <v>7.2</v>
      </c>
      <c r="R662" s="186">
        <v>8.01</v>
      </c>
      <c r="S662" s="22">
        <v>371.8</v>
      </c>
      <c r="T662" s="215">
        <v>148</v>
      </c>
      <c r="Y662" s="144" t="s">
        <v>1061</v>
      </c>
      <c r="Z662" s="187"/>
      <c r="AA662" s="144" t="s">
        <v>1062</v>
      </c>
    </row>
    <row r="663" spans="1:27" s="153" customFormat="1" x14ac:dyDescent="0.25">
      <c r="A663" s="195">
        <v>43310</v>
      </c>
      <c r="B663" s="187">
        <v>1152</v>
      </c>
      <c r="C663" s="112" t="s">
        <v>1060</v>
      </c>
      <c r="D663" s="187">
        <v>1145</v>
      </c>
      <c r="E663" s="187"/>
      <c r="F663" s="211" t="s">
        <v>343</v>
      </c>
      <c r="G663" s="130">
        <v>72.7</v>
      </c>
      <c r="H663" s="130">
        <f>CONVERT(G663,"F","C")</f>
        <v>22.611111111111111</v>
      </c>
      <c r="I663" s="187"/>
      <c r="J663" s="187"/>
      <c r="K663" s="179">
        <v>91.8</v>
      </c>
      <c r="L663" s="179">
        <f t="shared" si="36"/>
        <v>33.222222222222221</v>
      </c>
      <c r="M663" s="187"/>
      <c r="N663" s="187"/>
      <c r="O663" s="187"/>
      <c r="P663" s="187"/>
      <c r="Q663" s="179">
        <v>10</v>
      </c>
      <c r="R663" s="185">
        <v>7.96</v>
      </c>
      <c r="S663" s="22">
        <v>185.9</v>
      </c>
      <c r="T663" s="179">
        <v>2800</v>
      </c>
      <c r="U663" s="87">
        <v>5840</v>
      </c>
      <c r="Y663" s="144" t="s">
        <v>329</v>
      </c>
      <c r="Z663" s="187"/>
      <c r="AA663" s="144" t="s">
        <v>1063</v>
      </c>
    </row>
    <row r="664" spans="1:27" s="153" customFormat="1" x14ac:dyDescent="0.25">
      <c r="A664" s="195">
        <v>43311</v>
      </c>
      <c r="B664" s="187">
        <v>1355</v>
      </c>
      <c r="C664" s="112" t="s">
        <v>1067</v>
      </c>
      <c r="D664" s="187">
        <v>1430</v>
      </c>
      <c r="E664" s="187"/>
      <c r="F664" s="212" t="s">
        <v>343</v>
      </c>
      <c r="G664" s="130">
        <v>85.2</v>
      </c>
      <c r="H664" s="130">
        <f t="shared" ref="H664:H698" si="37">CONVERT(G664,"F","C")</f>
        <v>29.555555555555557</v>
      </c>
      <c r="I664" s="187"/>
      <c r="J664" s="187"/>
      <c r="K664" s="179">
        <v>103.7</v>
      </c>
      <c r="L664" s="179">
        <f t="shared" si="36"/>
        <v>39.833333333333336</v>
      </c>
      <c r="M664" s="187"/>
      <c r="N664" s="187"/>
      <c r="O664" s="187"/>
      <c r="P664" s="187"/>
      <c r="Q664" s="179">
        <v>7.5</v>
      </c>
      <c r="R664" s="185">
        <v>7.79</v>
      </c>
      <c r="S664" s="22">
        <v>289.90000000000003</v>
      </c>
      <c r="T664" s="179">
        <v>894</v>
      </c>
      <c r="Y664" s="144" t="s">
        <v>1065</v>
      </c>
      <c r="Z664" s="187"/>
      <c r="AA664" s="144" t="s">
        <v>1068</v>
      </c>
    </row>
    <row r="665" spans="1:27" x14ac:dyDescent="0.25">
      <c r="A665" s="69">
        <v>43312</v>
      </c>
      <c r="B665" s="68">
        <v>1224</v>
      </c>
      <c r="F665" s="212" t="s">
        <v>343</v>
      </c>
      <c r="G665" s="71">
        <v>83</v>
      </c>
      <c r="H665" s="71">
        <f t="shared" si="37"/>
        <v>28.333333333333332</v>
      </c>
      <c r="I665" s="68"/>
      <c r="J665" s="68"/>
      <c r="K665" s="68">
        <v>96.3</v>
      </c>
      <c r="L665" s="71">
        <f t="shared" si="36"/>
        <v>35.722222222222221</v>
      </c>
      <c r="M665" s="68"/>
      <c r="N665" s="68"/>
      <c r="O665" s="68"/>
      <c r="P665" s="68"/>
      <c r="Q665" s="68">
        <v>8.4</v>
      </c>
      <c r="R665" s="72">
        <v>7.77</v>
      </c>
      <c r="S665" s="22">
        <v>321.10000000000002</v>
      </c>
      <c r="T665" s="68">
        <v>528</v>
      </c>
      <c r="Y665" s="144" t="s">
        <v>1069</v>
      </c>
      <c r="AA665" s="144" t="s">
        <v>1070</v>
      </c>
    </row>
    <row r="666" spans="1:27" s="153" customFormat="1" x14ac:dyDescent="0.25">
      <c r="A666" s="195">
        <v>43316</v>
      </c>
      <c r="B666" s="187">
        <v>1407</v>
      </c>
      <c r="C666" s="112" t="s">
        <v>1071</v>
      </c>
      <c r="D666" s="187">
        <v>1438</v>
      </c>
      <c r="E666" s="187">
        <v>1442</v>
      </c>
      <c r="F666" s="212" t="s">
        <v>343</v>
      </c>
      <c r="G666" s="130">
        <v>86.7</v>
      </c>
      <c r="H666" s="130">
        <f t="shared" si="37"/>
        <v>30.388888888888889</v>
      </c>
      <c r="I666" s="187"/>
      <c r="J666" s="187"/>
      <c r="K666" s="179">
        <v>101.6</v>
      </c>
      <c r="L666" s="179">
        <f t="shared" si="36"/>
        <v>38.666666666666664</v>
      </c>
      <c r="M666" s="187"/>
      <c r="N666" s="187"/>
      <c r="O666" s="187"/>
      <c r="P666" s="187"/>
      <c r="Q666" s="179">
        <v>9.5</v>
      </c>
      <c r="R666" s="185">
        <v>7.92</v>
      </c>
      <c r="S666" s="22">
        <v>338</v>
      </c>
      <c r="T666" s="179">
        <v>296</v>
      </c>
      <c r="U666" s="153">
        <v>51.2</v>
      </c>
      <c r="Y666" s="144" t="s">
        <v>329</v>
      </c>
      <c r="Z666" s="187"/>
      <c r="AA666" s="144" t="s">
        <v>1072</v>
      </c>
    </row>
    <row r="667" spans="1:27" s="153" customFormat="1" x14ac:dyDescent="0.25">
      <c r="A667" s="195">
        <v>43317</v>
      </c>
      <c r="B667" s="187">
        <v>1248</v>
      </c>
      <c r="C667" s="112"/>
      <c r="D667" s="187"/>
      <c r="E667" s="187"/>
      <c r="F667" s="212" t="s">
        <v>343</v>
      </c>
      <c r="G667" s="130">
        <v>85</v>
      </c>
      <c r="H667" s="130">
        <f t="shared" si="37"/>
        <v>29.444444444444443</v>
      </c>
      <c r="I667" s="187"/>
      <c r="J667" s="187"/>
      <c r="K667" s="179">
        <v>102.3</v>
      </c>
      <c r="L667" s="179">
        <f t="shared" si="36"/>
        <v>39.05555555555555</v>
      </c>
      <c r="M667" s="187"/>
      <c r="N667" s="187"/>
      <c r="O667" s="187"/>
      <c r="P667" s="187"/>
      <c r="Q667" s="179">
        <v>9.9</v>
      </c>
      <c r="R667" s="185">
        <v>7.86</v>
      </c>
      <c r="S667" s="22">
        <v>357.5</v>
      </c>
      <c r="T667" s="179">
        <v>274</v>
      </c>
      <c r="Y667" s="144" t="s">
        <v>329</v>
      </c>
      <c r="Z667" s="187"/>
      <c r="AA667" s="144" t="s">
        <v>1072</v>
      </c>
    </row>
    <row r="668" spans="1:27" s="153" customFormat="1" x14ac:dyDescent="0.25">
      <c r="A668" s="195">
        <v>43318</v>
      </c>
      <c r="B668" s="187">
        <v>1308</v>
      </c>
      <c r="C668" s="112"/>
      <c r="D668" s="187"/>
      <c r="E668" s="187"/>
      <c r="F668" s="212" t="s">
        <v>343</v>
      </c>
      <c r="G668" s="130">
        <v>85.7</v>
      </c>
      <c r="H668" s="130">
        <f t="shared" si="37"/>
        <v>29.833333333333336</v>
      </c>
      <c r="I668" s="187"/>
      <c r="J668" s="187"/>
      <c r="K668" s="179">
        <v>104</v>
      </c>
      <c r="L668" s="179">
        <f t="shared" si="36"/>
        <v>40</v>
      </c>
      <c r="M668" s="187"/>
      <c r="N668" s="187"/>
      <c r="O668" s="187"/>
      <c r="P668" s="187"/>
      <c r="Q668" s="179">
        <v>9.6999999999999993</v>
      </c>
      <c r="R668" s="185">
        <v>7.55</v>
      </c>
      <c r="S668" s="22">
        <v>367.90000000000003</v>
      </c>
      <c r="T668" s="179">
        <v>247</v>
      </c>
      <c r="Y668" s="144" t="s">
        <v>329</v>
      </c>
      <c r="Z668" s="187"/>
      <c r="AA668" s="144" t="s">
        <v>1078</v>
      </c>
    </row>
    <row r="669" spans="1:27" s="153" customFormat="1" x14ac:dyDescent="0.25">
      <c r="A669" s="195">
        <v>43319</v>
      </c>
      <c r="B669" s="187">
        <v>1230</v>
      </c>
      <c r="C669" s="112"/>
      <c r="D669" s="187"/>
      <c r="E669" s="187"/>
      <c r="F669" s="212" t="s">
        <v>343</v>
      </c>
      <c r="G669" s="130">
        <v>85</v>
      </c>
      <c r="H669" s="130">
        <f t="shared" si="37"/>
        <v>29.444444444444443</v>
      </c>
      <c r="I669" s="187"/>
      <c r="J669" s="187"/>
      <c r="K669" s="179">
        <v>102.8</v>
      </c>
      <c r="L669" s="179">
        <f t="shared" si="36"/>
        <v>39.333333333333329</v>
      </c>
      <c r="M669" s="187"/>
      <c r="N669" s="187"/>
      <c r="O669" s="187"/>
      <c r="P669" s="187"/>
      <c r="Q669" s="179">
        <v>8.8000000000000007</v>
      </c>
      <c r="R669" s="185">
        <v>7.73</v>
      </c>
      <c r="S669" s="22">
        <v>353.6</v>
      </c>
      <c r="T669" s="179">
        <v>239</v>
      </c>
      <c r="Y669" s="144" t="s">
        <v>329</v>
      </c>
      <c r="Z669" s="187"/>
      <c r="AA669" s="144" t="s">
        <v>918</v>
      </c>
    </row>
    <row r="670" spans="1:27" s="153" customFormat="1" x14ac:dyDescent="0.25">
      <c r="A670" s="195">
        <v>43320</v>
      </c>
      <c r="B670" s="187">
        <v>1228</v>
      </c>
      <c r="C670" s="112"/>
      <c r="D670" s="187"/>
      <c r="E670" s="187"/>
      <c r="F670" s="212" t="s">
        <v>343</v>
      </c>
      <c r="G670" s="130">
        <v>85.5</v>
      </c>
      <c r="H670" s="130">
        <f t="shared" si="37"/>
        <v>29.722222222222221</v>
      </c>
      <c r="I670" s="187"/>
      <c r="J670" s="187"/>
      <c r="K670" s="179">
        <v>98.3</v>
      </c>
      <c r="L670" s="179">
        <f t="shared" si="36"/>
        <v>36.833333333333329</v>
      </c>
      <c r="M670" s="187"/>
      <c r="N670" s="187"/>
      <c r="O670" s="187"/>
      <c r="P670" s="187"/>
      <c r="Q670" s="179">
        <v>9.1999999999999993</v>
      </c>
      <c r="R670" s="185">
        <v>7.82</v>
      </c>
      <c r="S670" s="22">
        <v>345.8</v>
      </c>
      <c r="T670" s="179">
        <v>155</v>
      </c>
      <c r="Y670" s="144" t="s">
        <v>329</v>
      </c>
      <c r="Z670" s="187"/>
      <c r="AA670" s="144" t="s">
        <v>890</v>
      </c>
    </row>
    <row r="671" spans="1:27" s="153" customFormat="1" x14ac:dyDescent="0.25">
      <c r="A671" s="195">
        <v>43327</v>
      </c>
      <c r="B671" s="187">
        <v>1409</v>
      </c>
      <c r="C671" s="112"/>
      <c r="D671" s="187"/>
      <c r="E671" s="187"/>
      <c r="F671" s="212" t="s">
        <v>343</v>
      </c>
      <c r="G671" s="130">
        <v>80.400000000000006</v>
      </c>
      <c r="H671" s="130">
        <f t="shared" si="37"/>
        <v>26.888888888888893</v>
      </c>
      <c r="I671" s="187"/>
      <c r="J671" s="187"/>
      <c r="K671" s="179">
        <v>88.3</v>
      </c>
      <c r="L671" s="179">
        <f t="shared" si="36"/>
        <v>31.277777777777775</v>
      </c>
      <c r="M671" s="187"/>
      <c r="N671" s="187"/>
      <c r="O671" s="187"/>
      <c r="P671" s="187"/>
      <c r="Q671" s="179">
        <v>8.8000000000000007</v>
      </c>
      <c r="R671" s="185">
        <v>7.6</v>
      </c>
      <c r="S671" s="22">
        <v>365.3</v>
      </c>
      <c r="T671" s="179">
        <v>189</v>
      </c>
      <c r="Y671" s="144" t="s">
        <v>1081</v>
      </c>
      <c r="Z671" s="187"/>
      <c r="AA671" s="144" t="s">
        <v>890</v>
      </c>
    </row>
    <row r="672" spans="1:27" s="153" customFormat="1" x14ac:dyDescent="0.25">
      <c r="A672" s="195">
        <v>43328</v>
      </c>
      <c r="B672" s="187">
        <v>1240</v>
      </c>
      <c r="C672" s="112" t="s">
        <v>1085</v>
      </c>
      <c r="D672" s="187">
        <v>1300</v>
      </c>
      <c r="E672" s="187">
        <v>1525</v>
      </c>
      <c r="F672" s="212" t="s">
        <v>343</v>
      </c>
      <c r="G672" s="130">
        <v>80.5</v>
      </c>
      <c r="H672" s="130">
        <f t="shared" si="37"/>
        <v>26.944444444444443</v>
      </c>
      <c r="I672" s="187"/>
      <c r="J672" s="187"/>
      <c r="K672" s="179">
        <v>89.1</v>
      </c>
      <c r="L672" s="179">
        <f t="shared" si="36"/>
        <v>31.722222222222218</v>
      </c>
      <c r="M672" s="187"/>
      <c r="N672" s="187"/>
      <c r="O672" s="187"/>
      <c r="P672" s="187"/>
      <c r="Q672" s="179">
        <v>8.1999999999999993</v>
      </c>
      <c r="R672" s="185">
        <v>7.73</v>
      </c>
      <c r="S672" s="22">
        <v>340.6</v>
      </c>
      <c r="T672" s="179">
        <v>197</v>
      </c>
      <c r="U672" s="153">
        <v>40.799999999999997</v>
      </c>
      <c r="Y672" s="144" t="s">
        <v>466</v>
      </c>
      <c r="Z672" s="187"/>
      <c r="AA672" s="144" t="s">
        <v>1082</v>
      </c>
    </row>
    <row r="673" spans="1:27" s="153" customFormat="1" x14ac:dyDescent="0.25">
      <c r="A673" s="195">
        <v>43329</v>
      </c>
      <c r="B673" s="187">
        <v>1435</v>
      </c>
      <c r="C673" s="112"/>
      <c r="D673" s="187"/>
      <c r="E673" s="187"/>
      <c r="F673" s="212" t="s">
        <v>343</v>
      </c>
      <c r="G673" s="130">
        <v>83.5</v>
      </c>
      <c r="H673" s="130">
        <f t="shared" si="37"/>
        <v>28.611111111111111</v>
      </c>
      <c r="I673" s="187"/>
      <c r="J673" s="187"/>
      <c r="K673" s="179">
        <v>92</v>
      </c>
      <c r="L673" s="179">
        <f t="shared" si="36"/>
        <v>33.333333333333336</v>
      </c>
      <c r="M673" s="187"/>
      <c r="N673" s="187"/>
      <c r="O673" s="187"/>
      <c r="P673" s="187"/>
      <c r="Q673" s="179">
        <v>9.1999999999999993</v>
      </c>
      <c r="R673" s="185">
        <v>7.75</v>
      </c>
      <c r="S673" s="22">
        <v>353.6</v>
      </c>
      <c r="T673" s="179">
        <v>103</v>
      </c>
      <c r="Y673" s="144" t="s">
        <v>1083</v>
      </c>
      <c r="Z673" s="187"/>
      <c r="AA673" s="144" t="s">
        <v>918</v>
      </c>
    </row>
    <row r="674" spans="1:27" s="153" customFormat="1" x14ac:dyDescent="0.25">
      <c r="A674" s="195">
        <v>43331</v>
      </c>
      <c r="B674" s="187">
        <v>1445</v>
      </c>
      <c r="F674" s="212" t="s">
        <v>343</v>
      </c>
      <c r="G674" s="130">
        <v>84.3</v>
      </c>
      <c r="H674" s="130">
        <f t="shared" si="37"/>
        <v>29.055555555555554</v>
      </c>
      <c r="K674" s="179">
        <v>104.8</v>
      </c>
      <c r="L674" s="179">
        <f t="shared" si="36"/>
        <v>40.444444444444443</v>
      </c>
      <c r="Q674" s="130">
        <v>9</v>
      </c>
      <c r="R674" s="131">
        <v>7.8</v>
      </c>
      <c r="S674" s="22">
        <v>352.3</v>
      </c>
      <c r="T674" s="179">
        <v>172</v>
      </c>
      <c r="U674" s="215">
        <v>25</v>
      </c>
      <c r="Y674" s="144" t="s">
        <v>1084</v>
      </c>
      <c r="Z674" s="187"/>
      <c r="AA674" s="144" t="s">
        <v>1088</v>
      </c>
    </row>
    <row r="675" spans="1:27" s="153" customFormat="1" x14ac:dyDescent="0.25">
      <c r="A675" s="195">
        <v>43332</v>
      </c>
      <c r="B675" s="187">
        <v>857</v>
      </c>
      <c r="C675" s="144" t="s">
        <v>1086</v>
      </c>
      <c r="D675" s="153">
        <v>918</v>
      </c>
      <c r="F675" s="212" t="s">
        <v>343</v>
      </c>
      <c r="G675" s="130">
        <v>79.8</v>
      </c>
      <c r="H675" s="130">
        <f t="shared" si="37"/>
        <v>26.555555555555554</v>
      </c>
      <c r="K675" s="179">
        <v>88.3</v>
      </c>
      <c r="L675" s="179">
        <f t="shared" si="36"/>
        <v>31.277777777777775</v>
      </c>
      <c r="Q675" s="130">
        <v>6.8</v>
      </c>
      <c r="R675" s="131">
        <v>7.77</v>
      </c>
      <c r="S675" s="22">
        <v>356.2</v>
      </c>
      <c r="T675" s="179">
        <v>104</v>
      </c>
      <c r="Y675" s="144" t="s">
        <v>69</v>
      </c>
      <c r="AA675" s="144" t="s">
        <v>1087</v>
      </c>
    </row>
    <row r="676" spans="1:27" s="153" customFormat="1" x14ac:dyDescent="0.25">
      <c r="A676" s="195">
        <v>43336</v>
      </c>
      <c r="B676" s="187">
        <v>1321</v>
      </c>
      <c r="F676" s="212" t="s">
        <v>343</v>
      </c>
      <c r="G676" s="130">
        <v>76.599999999999994</v>
      </c>
      <c r="H676" s="130">
        <f t="shared" si="37"/>
        <v>24.777777777777775</v>
      </c>
      <c r="K676" s="179">
        <v>85.7</v>
      </c>
      <c r="L676" s="179">
        <f t="shared" si="36"/>
        <v>29.833333333333336</v>
      </c>
      <c r="Q676" s="130">
        <v>8.4</v>
      </c>
      <c r="R676" s="131">
        <v>7.98</v>
      </c>
      <c r="S676" s="22">
        <v>293.8</v>
      </c>
      <c r="T676" s="179">
        <v>489</v>
      </c>
      <c r="Y676" s="144" t="s">
        <v>1089</v>
      </c>
      <c r="AA676" s="144" t="s">
        <v>1090</v>
      </c>
    </row>
    <row r="677" spans="1:27" s="153" customFormat="1" x14ac:dyDescent="0.25">
      <c r="A677" s="195">
        <v>43337</v>
      </c>
      <c r="B677" s="187">
        <v>1743</v>
      </c>
      <c r="F677" s="212" t="s">
        <v>343</v>
      </c>
      <c r="G677" s="130">
        <v>72.599999999999994</v>
      </c>
      <c r="H677" s="130">
        <f t="shared" si="37"/>
        <v>22.555555555555554</v>
      </c>
      <c r="K677" s="179">
        <v>70.2</v>
      </c>
      <c r="L677" s="179">
        <f t="shared" si="36"/>
        <v>21.222222222222225</v>
      </c>
      <c r="Q677" s="130">
        <v>8.4</v>
      </c>
      <c r="R677" s="131">
        <v>7.82</v>
      </c>
      <c r="S677" s="22">
        <v>283.40000000000003</v>
      </c>
      <c r="T677" s="179">
        <v>817</v>
      </c>
      <c r="Y677" s="144" t="s">
        <v>1092</v>
      </c>
      <c r="AA677" s="144" t="s">
        <v>1094</v>
      </c>
    </row>
    <row r="678" spans="1:27" s="153" customFormat="1" x14ac:dyDescent="0.25">
      <c r="A678" s="195">
        <v>43338</v>
      </c>
      <c r="B678" s="187">
        <v>1404</v>
      </c>
      <c r="C678" s="144" t="s">
        <v>1091</v>
      </c>
      <c r="D678" s="153">
        <v>1447</v>
      </c>
      <c r="E678" s="153">
        <v>1537</v>
      </c>
      <c r="F678" s="212" t="s">
        <v>343</v>
      </c>
      <c r="G678" s="130">
        <v>73.7</v>
      </c>
      <c r="H678" s="130">
        <f t="shared" si="37"/>
        <v>23.166666666666668</v>
      </c>
      <c r="K678" s="179">
        <v>83.9</v>
      </c>
      <c r="L678" s="179">
        <f t="shared" si="36"/>
        <v>28.833333333333336</v>
      </c>
      <c r="Q678" s="130">
        <v>8.3000000000000007</v>
      </c>
      <c r="R678" s="131">
        <v>7.74</v>
      </c>
      <c r="S678" s="22">
        <v>187.20000000000002</v>
      </c>
      <c r="T678" s="179">
        <v>3720</v>
      </c>
      <c r="U678" s="87">
        <v>2419.6</v>
      </c>
      <c r="Y678" s="144" t="s">
        <v>1093</v>
      </c>
      <c r="AA678" s="144" t="s">
        <v>1095</v>
      </c>
    </row>
    <row r="679" spans="1:27" s="153" customFormat="1" x14ac:dyDescent="0.25">
      <c r="A679" s="195">
        <v>43339</v>
      </c>
      <c r="B679" s="187">
        <v>1605</v>
      </c>
      <c r="C679" s="144" t="s">
        <v>1097</v>
      </c>
      <c r="D679" s="153">
        <v>1622</v>
      </c>
      <c r="E679" s="153">
        <v>1735</v>
      </c>
      <c r="F679" s="212" t="s">
        <v>343</v>
      </c>
      <c r="G679" s="130">
        <v>78.2</v>
      </c>
      <c r="H679" s="130">
        <f t="shared" si="37"/>
        <v>25.666666666666668</v>
      </c>
      <c r="K679" s="179">
        <v>92.4</v>
      </c>
      <c r="L679" s="179">
        <f t="shared" si="36"/>
        <v>33.555555555555557</v>
      </c>
      <c r="Q679" s="130">
        <v>9.4</v>
      </c>
      <c r="R679" s="131">
        <v>7.65</v>
      </c>
      <c r="S679" s="22">
        <v>258.7</v>
      </c>
      <c r="T679" s="179">
        <v>870</v>
      </c>
      <c r="U679" s="125">
        <v>727</v>
      </c>
      <c r="Y679" s="144" t="s">
        <v>229</v>
      </c>
      <c r="AA679" s="144" t="s">
        <v>1098</v>
      </c>
    </row>
    <row r="680" spans="1:27" s="153" customFormat="1" x14ac:dyDescent="0.25">
      <c r="A680" s="195">
        <v>43340</v>
      </c>
      <c r="B680" s="187">
        <v>1526</v>
      </c>
      <c r="C680" s="144" t="s">
        <v>1099</v>
      </c>
      <c r="D680" s="144">
        <v>1547</v>
      </c>
      <c r="E680" s="153">
        <v>1547</v>
      </c>
      <c r="F680" s="212" t="s">
        <v>343</v>
      </c>
      <c r="G680" s="130">
        <v>78.5</v>
      </c>
      <c r="H680" s="130">
        <f t="shared" si="37"/>
        <v>25.833333333333332</v>
      </c>
      <c r="K680" s="179">
        <v>93.3</v>
      </c>
      <c r="L680" s="179">
        <f t="shared" si="36"/>
        <v>34.05555555555555</v>
      </c>
      <c r="Q680" s="130">
        <v>7.5</v>
      </c>
      <c r="R680" s="131">
        <v>7.67</v>
      </c>
      <c r="S680" s="22">
        <v>296.40000000000003</v>
      </c>
      <c r="T680" s="179">
        <v>539</v>
      </c>
      <c r="U680" s="153">
        <v>195.1</v>
      </c>
      <c r="Y680" s="144" t="s">
        <v>70</v>
      </c>
      <c r="AA680" s="144" t="s">
        <v>1100</v>
      </c>
    </row>
    <row r="681" spans="1:27" s="153" customFormat="1" x14ac:dyDescent="0.25">
      <c r="A681" s="195">
        <v>43341</v>
      </c>
      <c r="B681" s="187">
        <v>1420</v>
      </c>
      <c r="C681" s="113" t="s">
        <v>1101</v>
      </c>
      <c r="D681" s="181">
        <v>1445</v>
      </c>
      <c r="E681" s="181"/>
      <c r="F681" s="212" t="s">
        <v>343</v>
      </c>
      <c r="G681" s="130">
        <v>79.599999999999994</v>
      </c>
      <c r="H681" s="130">
        <f t="shared" si="37"/>
        <v>26.444444444444439</v>
      </c>
      <c r="K681" s="179">
        <v>93.9</v>
      </c>
      <c r="L681" s="179">
        <f t="shared" si="36"/>
        <v>34.388888888888893</v>
      </c>
      <c r="Q681" s="130">
        <v>7.9</v>
      </c>
      <c r="R681" s="131">
        <v>7.73</v>
      </c>
      <c r="S681" s="22">
        <v>319.8</v>
      </c>
      <c r="T681" s="179">
        <v>446</v>
      </c>
      <c r="U681" s="144">
        <v>127.4</v>
      </c>
      <c r="Y681" s="144" t="s">
        <v>70</v>
      </c>
      <c r="AA681" s="144" t="s">
        <v>1102</v>
      </c>
    </row>
    <row r="682" spans="1:27" s="153" customFormat="1" x14ac:dyDescent="0.25">
      <c r="A682" s="195">
        <v>43342</v>
      </c>
      <c r="B682" s="187">
        <v>1436</v>
      </c>
      <c r="C682" s="200"/>
      <c r="D682" s="181"/>
      <c r="E682" s="181"/>
      <c r="F682" s="212" t="s">
        <v>343</v>
      </c>
      <c r="G682" s="130">
        <v>80.2</v>
      </c>
      <c r="H682" s="130">
        <f t="shared" si="37"/>
        <v>26.777777777777779</v>
      </c>
      <c r="K682" s="179">
        <v>93.9</v>
      </c>
      <c r="L682" s="179">
        <f t="shared" si="36"/>
        <v>34.388888888888893</v>
      </c>
      <c r="Q682" s="130">
        <v>10</v>
      </c>
      <c r="R682" s="131">
        <v>7.65</v>
      </c>
      <c r="S682" s="22">
        <v>344.5</v>
      </c>
      <c r="T682" s="179">
        <v>321</v>
      </c>
      <c r="Y682" s="144" t="s">
        <v>70</v>
      </c>
      <c r="AA682" s="144" t="s">
        <v>1103</v>
      </c>
    </row>
    <row r="683" spans="1:27" s="153" customFormat="1" x14ac:dyDescent="0.25">
      <c r="A683" s="195">
        <v>43343</v>
      </c>
      <c r="B683" s="187">
        <v>1540</v>
      </c>
      <c r="C683" s="200"/>
      <c r="D683" s="181"/>
      <c r="E683" s="181"/>
      <c r="F683" s="212" t="s">
        <v>343</v>
      </c>
      <c r="G683" s="130">
        <v>80.900000000000006</v>
      </c>
      <c r="H683" s="130">
        <f t="shared" si="37"/>
        <v>27.166666666666668</v>
      </c>
      <c r="K683" s="179">
        <v>97.2</v>
      </c>
      <c r="L683" s="179">
        <f t="shared" si="36"/>
        <v>36.222222222222221</v>
      </c>
      <c r="Q683" s="130">
        <v>8.1999999999999993</v>
      </c>
      <c r="R683" s="131">
        <v>7.74</v>
      </c>
      <c r="S683" s="22">
        <v>352.3</v>
      </c>
      <c r="T683" s="179">
        <v>258</v>
      </c>
      <c r="Y683" s="144" t="s">
        <v>229</v>
      </c>
      <c r="AA683" s="144" t="s">
        <v>1104</v>
      </c>
    </row>
    <row r="684" spans="1:27" s="153" customFormat="1" x14ac:dyDescent="0.25">
      <c r="A684" s="195">
        <v>43347</v>
      </c>
      <c r="B684" s="187">
        <v>1420</v>
      </c>
      <c r="C684" s="113" t="s">
        <v>1105</v>
      </c>
      <c r="D684" s="181">
        <v>1435</v>
      </c>
      <c r="E684" s="181"/>
      <c r="F684" s="212" t="s">
        <v>343</v>
      </c>
      <c r="G684" s="130">
        <v>73.099999999999994</v>
      </c>
      <c r="H684" s="130">
        <f t="shared" si="37"/>
        <v>22.833333333333329</v>
      </c>
      <c r="K684" s="179">
        <v>79.099999999999994</v>
      </c>
      <c r="L684" s="179">
        <f t="shared" si="36"/>
        <v>26.166666666666664</v>
      </c>
      <c r="Q684" s="130">
        <v>9</v>
      </c>
      <c r="R684" s="131">
        <v>7.43</v>
      </c>
      <c r="S684" s="22">
        <v>357.5</v>
      </c>
      <c r="T684" s="179">
        <v>384</v>
      </c>
      <c r="U684" s="144">
        <v>127.4</v>
      </c>
      <c r="Y684" s="144" t="s">
        <v>1106</v>
      </c>
      <c r="AA684" s="144" t="s">
        <v>1107</v>
      </c>
    </row>
    <row r="685" spans="1:27" s="153" customFormat="1" x14ac:dyDescent="0.25">
      <c r="A685" s="195">
        <v>43348</v>
      </c>
      <c r="B685" s="187">
        <v>1530</v>
      </c>
      <c r="C685" s="113" t="s">
        <v>1119</v>
      </c>
      <c r="D685" s="181">
        <v>1550</v>
      </c>
      <c r="E685" s="181"/>
      <c r="F685" s="212" t="s">
        <v>343</v>
      </c>
      <c r="G685" s="130">
        <v>75.3</v>
      </c>
      <c r="H685" s="130">
        <f t="shared" si="37"/>
        <v>24.055555555555554</v>
      </c>
      <c r="K685" s="179">
        <v>89</v>
      </c>
      <c r="L685" s="179">
        <f t="shared" si="36"/>
        <v>31.666666666666664</v>
      </c>
      <c r="Q685" s="130">
        <v>8.3000000000000007</v>
      </c>
      <c r="R685" s="131">
        <v>7.44</v>
      </c>
      <c r="S685" s="22">
        <v>215.8</v>
      </c>
      <c r="T685" s="179">
        <v>828</v>
      </c>
      <c r="U685" s="87">
        <v>1553.1</v>
      </c>
      <c r="Y685" s="144" t="s">
        <v>466</v>
      </c>
      <c r="AA685" s="144" t="s">
        <v>1120</v>
      </c>
    </row>
    <row r="686" spans="1:27" s="153" customFormat="1" x14ac:dyDescent="0.25">
      <c r="A686" s="195">
        <v>43349</v>
      </c>
      <c r="B686" s="187">
        <v>1138</v>
      </c>
      <c r="C686" s="113"/>
      <c r="D686" s="181"/>
      <c r="E686" s="181"/>
      <c r="F686" s="212" t="s">
        <v>343</v>
      </c>
      <c r="G686" s="130">
        <v>75</v>
      </c>
      <c r="H686" s="130">
        <f t="shared" si="37"/>
        <v>23.888888888888889</v>
      </c>
      <c r="K686" s="179">
        <v>89.9</v>
      </c>
      <c r="L686" s="179">
        <f t="shared" si="36"/>
        <v>32.166666666666671</v>
      </c>
      <c r="Q686" s="130">
        <v>10.199999999999999</v>
      </c>
      <c r="R686" s="131">
        <v>7.81</v>
      </c>
      <c r="S686" s="22">
        <v>279.5</v>
      </c>
      <c r="T686" s="179">
        <v>402</v>
      </c>
      <c r="Y686" s="144" t="s">
        <v>229</v>
      </c>
      <c r="AA686" s="144" t="s">
        <v>1124</v>
      </c>
    </row>
    <row r="687" spans="1:27" s="153" customFormat="1" x14ac:dyDescent="0.25">
      <c r="A687" s="195">
        <v>43350</v>
      </c>
      <c r="B687" s="187">
        <v>1156</v>
      </c>
      <c r="C687" s="113" t="s">
        <v>1128</v>
      </c>
      <c r="D687" s="181">
        <v>1222</v>
      </c>
      <c r="E687" s="181"/>
      <c r="F687" s="212" t="s">
        <v>343</v>
      </c>
      <c r="G687" s="130">
        <v>77.3</v>
      </c>
      <c r="H687" s="130">
        <f t="shared" si="37"/>
        <v>25.166666666666664</v>
      </c>
      <c r="K687" s="179">
        <v>90.1</v>
      </c>
      <c r="L687" s="179">
        <f t="shared" si="36"/>
        <v>32.277777777777771</v>
      </c>
      <c r="Q687" s="130">
        <v>8.9</v>
      </c>
      <c r="R687" s="131">
        <v>7.73</v>
      </c>
      <c r="S687" s="22">
        <v>334.1</v>
      </c>
      <c r="T687" s="179">
        <v>294</v>
      </c>
      <c r="U687" s="215">
        <v>150</v>
      </c>
      <c r="Y687" s="144" t="s">
        <v>229</v>
      </c>
      <c r="AA687" s="144" t="s">
        <v>1120</v>
      </c>
    </row>
    <row r="688" spans="1:27" s="153" customFormat="1" x14ac:dyDescent="0.25">
      <c r="A688" s="195">
        <v>43352</v>
      </c>
      <c r="B688" s="187">
        <v>1439</v>
      </c>
      <c r="C688" s="113"/>
      <c r="D688" s="181"/>
      <c r="E688" s="181"/>
      <c r="F688" s="212" t="s">
        <v>343</v>
      </c>
      <c r="G688" s="130">
        <v>77.3</v>
      </c>
      <c r="H688" s="130">
        <f t="shared" si="37"/>
        <v>25.166666666666664</v>
      </c>
      <c r="K688" s="179">
        <v>95</v>
      </c>
      <c r="L688" s="179">
        <f t="shared" si="36"/>
        <v>35</v>
      </c>
      <c r="Q688" s="130">
        <v>9.4</v>
      </c>
      <c r="R688" s="131">
        <v>7.71</v>
      </c>
      <c r="S688" s="22">
        <v>335.40000000000003</v>
      </c>
      <c r="T688" s="179">
        <v>235</v>
      </c>
      <c r="Y688" s="144" t="s">
        <v>229</v>
      </c>
      <c r="AA688" s="144" t="s">
        <v>1129</v>
      </c>
    </row>
    <row r="689" spans="1:27" s="153" customFormat="1" x14ac:dyDescent="0.25">
      <c r="A689" s="195">
        <v>43354</v>
      </c>
      <c r="B689" s="187">
        <v>1132</v>
      </c>
      <c r="C689" s="200"/>
      <c r="D689" s="181"/>
      <c r="E689" s="181"/>
      <c r="F689" s="212" t="s">
        <v>343</v>
      </c>
      <c r="G689" s="130">
        <v>76.400000000000006</v>
      </c>
      <c r="H689" s="130">
        <f t="shared" si="37"/>
        <v>24.666666666666668</v>
      </c>
      <c r="K689" s="179">
        <v>92.4</v>
      </c>
      <c r="L689" s="179">
        <f t="shared" si="36"/>
        <v>33.555555555555557</v>
      </c>
      <c r="Q689" s="130">
        <v>7.8</v>
      </c>
      <c r="R689" s="131">
        <v>7.71</v>
      </c>
      <c r="S689" s="22">
        <v>379.6</v>
      </c>
      <c r="T689" s="179">
        <v>188</v>
      </c>
      <c r="Y689" s="144" t="s">
        <v>1139</v>
      </c>
      <c r="AA689" s="144" t="s">
        <v>1103</v>
      </c>
    </row>
    <row r="690" spans="1:27" s="153" customFormat="1" x14ac:dyDescent="0.25">
      <c r="A690" s="195">
        <v>43355</v>
      </c>
      <c r="B690" s="187">
        <v>1626</v>
      </c>
      <c r="C690" s="200"/>
      <c r="D690" s="181"/>
      <c r="E690" s="181"/>
      <c r="F690" s="212" t="s">
        <v>343</v>
      </c>
      <c r="G690" s="130">
        <v>77.7</v>
      </c>
      <c r="H690" s="130">
        <f t="shared" si="37"/>
        <v>25.388888888888889</v>
      </c>
      <c r="K690" s="179">
        <v>92.9</v>
      </c>
      <c r="L690" s="179">
        <f t="shared" si="36"/>
        <v>33.833333333333336</v>
      </c>
      <c r="Q690" s="130">
        <v>7.9</v>
      </c>
      <c r="R690" s="131">
        <v>7.81</v>
      </c>
      <c r="S690" s="22">
        <v>379.6</v>
      </c>
      <c r="T690" s="179">
        <v>155</v>
      </c>
      <c r="Y690" s="144" t="s">
        <v>1140</v>
      </c>
      <c r="AA690" s="144" t="s">
        <v>1141</v>
      </c>
    </row>
    <row r="691" spans="1:27" s="153" customFormat="1" x14ac:dyDescent="0.25">
      <c r="A691" s="195">
        <v>43356</v>
      </c>
      <c r="B691" s="187">
        <v>1610</v>
      </c>
      <c r="C691" s="200"/>
      <c r="D691" s="181"/>
      <c r="E691" s="181"/>
      <c r="F691" s="212" t="s">
        <v>343</v>
      </c>
      <c r="G691" s="130">
        <v>76.8</v>
      </c>
      <c r="H691" s="130">
        <f t="shared" si="37"/>
        <v>24.888888888888886</v>
      </c>
      <c r="K691" s="179">
        <v>92.4</v>
      </c>
      <c r="L691" s="179">
        <f t="shared" si="36"/>
        <v>33.555555555555557</v>
      </c>
      <c r="Q691" s="130">
        <v>7.2</v>
      </c>
      <c r="R691" s="131">
        <v>7.8</v>
      </c>
      <c r="S691" s="22">
        <v>374.40000000000003</v>
      </c>
      <c r="T691" s="179">
        <v>136</v>
      </c>
      <c r="Y691" s="144" t="s">
        <v>103</v>
      </c>
      <c r="AA691" s="144" t="s">
        <v>1104</v>
      </c>
    </row>
    <row r="692" spans="1:27" s="153" customFormat="1" x14ac:dyDescent="0.25">
      <c r="A692" s="195">
        <v>43357</v>
      </c>
      <c r="B692" s="187">
        <v>1417</v>
      </c>
      <c r="C692" s="200"/>
      <c r="D692" s="181"/>
      <c r="E692" s="181"/>
      <c r="F692" s="212" t="s">
        <v>343</v>
      </c>
      <c r="G692" s="130">
        <v>77.8</v>
      </c>
      <c r="H692" s="130">
        <f t="shared" si="37"/>
        <v>25.444444444444443</v>
      </c>
      <c r="K692" s="179">
        <v>95.2</v>
      </c>
      <c r="L692" s="179">
        <f t="shared" si="36"/>
        <v>35.111111111111114</v>
      </c>
      <c r="Q692" s="130">
        <v>7.7</v>
      </c>
      <c r="R692" s="131">
        <v>7.6</v>
      </c>
      <c r="S692" s="229">
        <v>374</v>
      </c>
      <c r="T692" s="179">
        <v>131</v>
      </c>
      <c r="Y692" s="144" t="s">
        <v>1147</v>
      </c>
    </row>
    <row r="693" spans="1:27" s="153" customFormat="1" x14ac:dyDescent="0.25">
      <c r="A693" s="195">
        <v>43361</v>
      </c>
      <c r="B693" s="187">
        <v>1318</v>
      </c>
      <c r="C693" s="200"/>
      <c r="D693" s="181"/>
      <c r="E693" s="181"/>
      <c r="F693" s="212" t="s">
        <v>343</v>
      </c>
      <c r="G693" s="130">
        <v>79.2</v>
      </c>
      <c r="H693" s="130">
        <f t="shared" si="37"/>
        <v>26.222222222222221</v>
      </c>
      <c r="K693" s="179">
        <v>95.6</v>
      </c>
      <c r="L693" s="179">
        <f t="shared" si="36"/>
        <v>35.333333333333329</v>
      </c>
      <c r="Q693" s="130">
        <v>10.1</v>
      </c>
      <c r="R693" s="131">
        <v>7.98</v>
      </c>
      <c r="S693" s="229">
        <v>364</v>
      </c>
      <c r="T693" s="179">
        <v>88</v>
      </c>
      <c r="Y693" s="144" t="s">
        <v>1147</v>
      </c>
    </row>
    <row r="694" spans="1:27" s="153" customFormat="1" x14ac:dyDescent="0.25">
      <c r="A694" s="195">
        <v>43363</v>
      </c>
      <c r="B694" s="187">
        <v>1251</v>
      </c>
      <c r="C694" s="200"/>
      <c r="D694" s="181"/>
      <c r="E694" s="181"/>
      <c r="F694" s="212" t="s">
        <v>343</v>
      </c>
      <c r="G694" s="130">
        <v>74.900000000000006</v>
      </c>
      <c r="H694" s="130">
        <f t="shared" si="37"/>
        <v>23.833333333333336</v>
      </c>
      <c r="K694" s="179">
        <v>87.4</v>
      </c>
      <c r="L694" s="179">
        <f t="shared" si="36"/>
        <v>30.777777777777779</v>
      </c>
      <c r="Q694" s="130">
        <v>10.1</v>
      </c>
      <c r="R694" s="131">
        <v>7.55</v>
      </c>
      <c r="S694" s="230">
        <v>368</v>
      </c>
      <c r="T694" s="179">
        <v>82.1</v>
      </c>
      <c r="Y694" s="144" t="s">
        <v>1147</v>
      </c>
      <c r="AA694" s="144" t="s">
        <v>1148</v>
      </c>
    </row>
    <row r="695" spans="1:27" s="153" customFormat="1" x14ac:dyDescent="0.25">
      <c r="A695" s="195">
        <v>43364</v>
      </c>
      <c r="B695" s="187">
        <v>1330</v>
      </c>
      <c r="C695" s="200"/>
      <c r="D695" s="181"/>
      <c r="E695" s="181"/>
      <c r="F695" s="212" t="s">
        <v>343</v>
      </c>
      <c r="G695" s="130">
        <v>76.400000000000006</v>
      </c>
      <c r="H695" s="130">
        <f t="shared" si="37"/>
        <v>24.666666666666668</v>
      </c>
      <c r="K695" s="179">
        <v>93.7</v>
      </c>
      <c r="L695" s="179">
        <f t="shared" si="36"/>
        <v>34.277777777777779</v>
      </c>
      <c r="Q695" s="130">
        <v>10.199999999999999</v>
      </c>
      <c r="R695" s="131">
        <v>7.67</v>
      </c>
      <c r="S695" s="230">
        <v>365</v>
      </c>
      <c r="T695" s="179">
        <v>67.099999999999994</v>
      </c>
      <c r="Y695" s="144" t="s">
        <v>1147</v>
      </c>
      <c r="AA695" s="144" t="s">
        <v>1103</v>
      </c>
    </row>
    <row r="696" spans="1:27" s="153" customFormat="1" x14ac:dyDescent="0.25">
      <c r="A696" s="195">
        <v>43367</v>
      </c>
      <c r="B696" s="187">
        <v>824</v>
      </c>
      <c r="C696" s="200"/>
      <c r="D696" s="181"/>
      <c r="E696" s="181"/>
      <c r="F696" s="212" t="s">
        <v>343</v>
      </c>
      <c r="G696" s="130">
        <v>72.5</v>
      </c>
      <c r="H696" s="130">
        <f t="shared" si="37"/>
        <v>22.5</v>
      </c>
      <c r="K696" s="179">
        <v>82.6</v>
      </c>
      <c r="L696" s="179">
        <f t="shared" si="36"/>
        <v>28.111111111111107</v>
      </c>
      <c r="Q696" s="130">
        <v>8.5</v>
      </c>
      <c r="R696" s="131">
        <v>7.62</v>
      </c>
      <c r="S696" s="230">
        <v>360</v>
      </c>
      <c r="T696" s="179">
        <v>67.5</v>
      </c>
      <c r="Y696" s="144" t="s">
        <v>1147</v>
      </c>
      <c r="AA696" s="144" t="s">
        <v>1149</v>
      </c>
    </row>
    <row r="697" spans="1:27" s="153" customFormat="1" x14ac:dyDescent="0.25">
      <c r="A697" s="195">
        <v>43367</v>
      </c>
      <c r="B697" s="187">
        <v>1550</v>
      </c>
      <c r="C697" s="200"/>
      <c r="D697" s="181"/>
      <c r="E697" s="181"/>
      <c r="F697" s="212" t="s">
        <v>1150</v>
      </c>
      <c r="G697" s="130">
        <v>77.3</v>
      </c>
      <c r="H697" s="130">
        <f t="shared" si="37"/>
        <v>25.166666666666664</v>
      </c>
      <c r="K697" s="179">
        <v>94.2</v>
      </c>
      <c r="L697" s="179">
        <f t="shared" si="36"/>
        <v>34.555555555555557</v>
      </c>
      <c r="Q697" s="130">
        <v>7.8</v>
      </c>
      <c r="R697" s="131">
        <v>7.25</v>
      </c>
      <c r="S697" s="230">
        <v>437</v>
      </c>
      <c r="T697" s="179">
        <v>27.8</v>
      </c>
      <c r="Y697" s="144" t="s">
        <v>1147</v>
      </c>
      <c r="AA697" s="144" t="s">
        <v>1090</v>
      </c>
    </row>
    <row r="698" spans="1:27" s="153" customFormat="1" x14ac:dyDescent="0.25">
      <c r="A698" s="195">
        <v>43371</v>
      </c>
      <c r="B698" s="187">
        <v>1455</v>
      </c>
      <c r="C698" s="200"/>
      <c r="D698" s="181"/>
      <c r="E698" s="181"/>
      <c r="F698" s="238" t="s">
        <v>343</v>
      </c>
      <c r="G698" s="235">
        <v>74.8</v>
      </c>
      <c r="H698" s="235">
        <f t="shared" si="37"/>
        <v>23.777777777777775</v>
      </c>
      <c r="K698" s="179">
        <v>94.8</v>
      </c>
      <c r="L698" s="179">
        <f t="shared" si="36"/>
        <v>34.888888888888886</v>
      </c>
      <c r="Q698" s="235">
        <v>10.1</v>
      </c>
      <c r="R698" s="236">
        <v>7.83</v>
      </c>
      <c r="S698" s="239">
        <v>362</v>
      </c>
      <c r="T698" s="179">
        <v>40.4</v>
      </c>
      <c r="Y698" s="237" t="s">
        <v>1153</v>
      </c>
      <c r="AA698" s="237" t="s">
        <v>1090</v>
      </c>
    </row>
    <row r="699" spans="1:27" x14ac:dyDescent="0.25">
      <c r="A699" s="195">
        <v>43374</v>
      </c>
      <c r="B699" s="187">
        <v>656</v>
      </c>
      <c r="C699" s="113" t="s">
        <v>1155</v>
      </c>
      <c r="D699" s="181">
        <v>740</v>
      </c>
      <c r="E699" s="181"/>
      <c r="F699" s="212" t="s">
        <v>343</v>
      </c>
      <c r="G699" s="130">
        <v>67.599999999999994</v>
      </c>
      <c r="H699" s="130">
        <f>CONVERT(G699,"F","C")</f>
        <v>19.777777777777775</v>
      </c>
      <c r="I699" s="153"/>
      <c r="J699" s="153"/>
      <c r="K699" s="179">
        <v>65.599999999999994</v>
      </c>
      <c r="L699" s="179">
        <f>CONVERT(K699,"F","C")</f>
        <v>18.666666666666664</v>
      </c>
      <c r="M699" s="153"/>
      <c r="N699" s="153"/>
      <c r="O699" s="153"/>
      <c r="P699" s="153"/>
      <c r="Q699" s="130">
        <v>8.3000000000000007</v>
      </c>
      <c r="R699" s="131">
        <v>8.18</v>
      </c>
      <c r="S699" s="230">
        <v>362</v>
      </c>
      <c r="T699" s="179">
        <v>46.7</v>
      </c>
      <c r="U699" s="153">
        <v>35.9</v>
      </c>
      <c r="V699" s="153"/>
      <c r="W699" s="153"/>
      <c r="X699" s="153"/>
      <c r="Y699" s="237" t="s">
        <v>1154</v>
      </c>
      <c r="Z699" s="153"/>
      <c r="AA699" s="237" t="s">
        <v>1156</v>
      </c>
    </row>
    <row r="700" spans="1:27" s="153" customFormat="1" x14ac:dyDescent="0.25">
      <c r="A700" s="195">
        <v>43380</v>
      </c>
      <c r="B700" s="187">
        <v>1213</v>
      </c>
      <c r="C700" s="200"/>
      <c r="D700" s="181"/>
      <c r="E700" s="181"/>
      <c r="F700" s="238" t="s">
        <v>343</v>
      </c>
      <c r="G700" s="235">
        <v>63.5</v>
      </c>
      <c r="H700" s="235">
        <f t="shared" ref="H700:H709" si="38">CONVERT(G700,"F","C")</f>
        <v>17.5</v>
      </c>
      <c r="K700" s="179">
        <v>65.5</v>
      </c>
      <c r="L700" s="179">
        <f t="shared" ref="L700:L709" si="39">CONVERT(K700,"F","C")</f>
        <v>18.611111111111111</v>
      </c>
      <c r="Q700" s="235">
        <v>9.1</v>
      </c>
      <c r="R700" s="236">
        <v>7.74</v>
      </c>
      <c r="S700" s="239">
        <v>346</v>
      </c>
      <c r="T700" s="179">
        <v>117</v>
      </c>
      <c r="Y700" s="237" t="s">
        <v>1162</v>
      </c>
      <c r="AA700" s="237" t="s">
        <v>1163</v>
      </c>
    </row>
    <row r="701" spans="1:27" s="153" customFormat="1" x14ac:dyDescent="0.25">
      <c r="A701" s="195">
        <v>43381</v>
      </c>
      <c r="B701" s="187">
        <v>1538</v>
      </c>
      <c r="C701" s="200"/>
      <c r="D701" s="181"/>
      <c r="E701" s="181"/>
      <c r="F701" s="238" t="s">
        <v>343</v>
      </c>
      <c r="G701" s="235">
        <v>60.4</v>
      </c>
      <c r="H701" s="235">
        <f t="shared" si="38"/>
        <v>15.777777777777777</v>
      </c>
      <c r="K701" s="179">
        <v>59.7</v>
      </c>
      <c r="L701" s="179">
        <f t="shared" si="39"/>
        <v>15.388888888888889</v>
      </c>
      <c r="Q701" s="235">
        <v>9.9</v>
      </c>
      <c r="R701" s="236">
        <v>7.38</v>
      </c>
      <c r="S701" s="239">
        <v>216</v>
      </c>
      <c r="T701" s="179">
        <v>668</v>
      </c>
      <c r="Y701" s="237" t="s">
        <v>1164</v>
      </c>
      <c r="AA701" s="237" t="s">
        <v>1148</v>
      </c>
    </row>
    <row r="702" spans="1:27" s="153" customFormat="1" x14ac:dyDescent="0.25">
      <c r="A702" s="195">
        <v>43383</v>
      </c>
      <c r="B702" s="187">
        <v>1615</v>
      </c>
      <c r="C702" s="200"/>
      <c r="D702" s="181"/>
      <c r="E702" s="181"/>
      <c r="F702" s="238" t="s">
        <v>343</v>
      </c>
      <c r="G702" s="235">
        <v>62.9</v>
      </c>
      <c r="H702" s="235">
        <f t="shared" si="38"/>
        <v>17.166666666666664</v>
      </c>
      <c r="K702" s="179">
        <v>69.900000000000006</v>
      </c>
      <c r="L702" s="179">
        <f t="shared" si="39"/>
        <v>21.055555555555557</v>
      </c>
      <c r="Q702" s="235">
        <v>7.6</v>
      </c>
      <c r="R702" s="236">
        <v>7.64</v>
      </c>
      <c r="S702" s="239">
        <v>328</v>
      </c>
      <c r="T702" s="179">
        <v>118</v>
      </c>
      <c r="Y702" s="237" t="s">
        <v>1165</v>
      </c>
      <c r="AA702" s="237" t="s">
        <v>1166</v>
      </c>
    </row>
    <row r="703" spans="1:27" s="153" customFormat="1" x14ac:dyDescent="0.25">
      <c r="A703" s="195">
        <v>43384</v>
      </c>
      <c r="B703" s="187">
        <v>1227</v>
      </c>
      <c r="C703" s="200"/>
      <c r="D703" s="181"/>
      <c r="E703" s="181"/>
      <c r="F703" s="238" t="s">
        <v>343</v>
      </c>
      <c r="G703" s="235">
        <v>61.1</v>
      </c>
      <c r="H703" s="235">
        <f t="shared" si="38"/>
        <v>16.166666666666668</v>
      </c>
      <c r="K703" s="179">
        <v>65.2</v>
      </c>
      <c r="L703" s="179">
        <f t="shared" si="39"/>
        <v>18.444444444444446</v>
      </c>
      <c r="Q703" s="235">
        <v>8.6999999999999993</v>
      </c>
      <c r="R703" s="236">
        <v>7.43</v>
      </c>
      <c r="S703" s="239">
        <v>358</v>
      </c>
      <c r="T703" s="179">
        <v>87.5</v>
      </c>
      <c r="Y703" s="237" t="s">
        <v>1167</v>
      </c>
      <c r="AA703" s="237" t="s">
        <v>1148</v>
      </c>
    </row>
    <row r="704" spans="1:27" s="153" customFormat="1" x14ac:dyDescent="0.25">
      <c r="A704" s="195">
        <v>43390</v>
      </c>
      <c r="B704" s="187">
        <v>1237</v>
      </c>
      <c r="C704" s="200"/>
      <c r="D704" s="181"/>
      <c r="E704" s="181"/>
      <c r="F704" s="238" t="s">
        <v>343</v>
      </c>
      <c r="G704" s="235">
        <v>61.3</v>
      </c>
      <c r="H704" s="235">
        <f t="shared" si="38"/>
        <v>16.277777777777775</v>
      </c>
      <c r="K704" s="179">
        <v>63.9</v>
      </c>
      <c r="L704" s="179">
        <f t="shared" si="39"/>
        <v>17.722222222222221</v>
      </c>
      <c r="Q704" s="235">
        <v>11.9</v>
      </c>
      <c r="R704" s="236">
        <v>7.75</v>
      </c>
      <c r="S704" s="239">
        <v>395</v>
      </c>
      <c r="T704" s="179">
        <v>71.7</v>
      </c>
      <c r="Y704" s="237" t="s">
        <v>1170</v>
      </c>
      <c r="AA704" s="237" t="s">
        <v>1172</v>
      </c>
    </row>
    <row r="705" spans="1:28" s="153" customFormat="1" x14ac:dyDescent="0.25">
      <c r="A705" s="195">
        <v>43391</v>
      </c>
      <c r="B705" s="187">
        <v>1621</v>
      </c>
      <c r="C705" s="200"/>
      <c r="D705" s="181"/>
      <c r="E705" s="181"/>
      <c r="F705" s="238" t="s">
        <v>343</v>
      </c>
      <c r="G705" s="235">
        <v>62.6</v>
      </c>
      <c r="H705" s="235">
        <f t="shared" si="38"/>
        <v>17</v>
      </c>
      <c r="K705" s="179">
        <v>68.8</v>
      </c>
      <c r="L705" s="179">
        <f t="shared" si="39"/>
        <v>20.444444444444443</v>
      </c>
      <c r="Q705" s="235">
        <v>12</v>
      </c>
      <c r="R705" s="236">
        <v>7.73</v>
      </c>
      <c r="S705" s="239">
        <v>388</v>
      </c>
      <c r="T705" s="179">
        <v>60.5</v>
      </c>
      <c r="Y705" s="237" t="s">
        <v>1173</v>
      </c>
      <c r="AA705" s="237" t="s">
        <v>1104</v>
      </c>
    </row>
    <row r="706" spans="1:28" s="153" customFormat="1" x14ac:dyDescent="0.25">
      <c r="A706" s="195">
        <v>43392</v>
      </c>
      <c r="B706" s="187">
        <v>1457</v>
      </c>
      <c r="C706" s="200"/>
      <c r="D706" s="181"/>
      <c r="E706" s="181"/>
      <c r="F706" s="238" t="s">
        <v>343</v>
      </c>
      <c r="G706" s="235">
        <v>63.6</v>
      </c>
      <c r="H706" s="235">
        <f t="shared" si="38"/>
        <v>17.555555555555557</v>
      </c>
      <c r="K706" s="179">
        <v>72.599999999999994</v>
      </c>
      <c r="L706" s="179">
        <f t="shared" si="39"/>
        <v>22.555555555555554</v>
      </c>
      <c r="Q706" s="235">
        <v>10.4</v>
      </c>
      <c r="R706" s="236">
        <v>7.71</v>
      </c>
      <c r="S706" s="239">
        <v>386</v>
      </c>
      <c r="T706" s="179">
        <v>56.8</v>
      </c>
      <c r="Y706" s="237" t="s">
        <v>1174</v>
      </c>
      <c r="AA706" s="237" t="s">
        <v>1138</v>
      </c>
    </row>
    <row r="707" spans="1:28" s="153" customFormat="1" x14ac:dyDescent="0.25">
      <c r="A707" s="195">
        <v>43394</v>
      </c>
      <c r="B707" s="187">
        <v>1655</v>
      </c>
      <c r="C707" s="200"/>
      <c r="D707" s="181"/>
      <c r="E707" s="181"/>
      <c r="F707" s="238" t="s">
        <v>343</v>
      </c>
      <c r="G707" s="235">
        <v>67</v>
      </c>
      <c r="H707" s="235">
        <f t="shared" si="38"/>
        <v>19.444444444444443</v>
      </c>
      <c r="K707" s="179">
        <v>77.2</v>
      </c>
      <c r="L707" s="179">
        <f t="shared" si="39"/>
        <v>25.111111111111111</v>
      </c>
      <c r="Q707" s="235">
        <v>9.9</v>
      </c>
      <c r="R707" s="236">
        <v>7.65</v>
      </c>
      <c r="S707" s="239">
        <v>385</v>
      </c>
      <c r="T707" s="179">
        <v>54.7</v>
      </c>
      <c r="Y707" s="237" t="s">
        <v>1175</v>
      </c>
      <c r="AA707" s="237" t="s">
        <v>1177</v>
      </c>
    </row>
    <row r="708" spans="1:28" s="153" customFormat="1" x14ac:dyDescent="0.25">
      <c r="A708" s="195">
        <v>43395</v>
      </c>
      <c r="B708" s="187">
        <v>1300</v>
      </c>
      <c r="C708" s="200"/>
      <c r="D708" s="181"/>
      <c r="E708" s="181"/>
      <c r="F708" s="238" t="s">
        <v>343</v>
      </c>
      <c r="G708" s="235">
        <v>66.400000000000006</v>
      </c>
      <c r="H708" s="112">
        <f t="shared" si="38"/>
        <v>19.111111111111114</v>
      </c>
      <c r="K708" s="179">
        <v>77.7</v>
      </c>
      <c r="L708" s="179">
        <f t="shared" si="39"/>
        <v>25.388888888888889</v>
      </c>
      <c r="Q708" s="235">
        <v>9.8000000000000007</v>
      </c>
      <c r="R708" s="236">
        <v>7.53</v>
      </c>
      <c r="S708" s="239">
        <v>379</v>
      </c>
      <c r="T708" s="179">
        <v>53.4</v>
      </c>
      <c r="Y708" s="237" t="s">
        <v>1176</v>
      </c>
      <c r="AA708" s="237" t="s">
        <v>1141</v>
      </c>
    </row>
    <row r="709" spans="1:28" s="153" customFormat="1" x14ac:dyDescent="0.25">
      <c r="A709" s="195">
        <v>43398</v>
      </c>
      <c r="B709" s="187">
        <v>1232</v>
      </c>
      <c r="C709" s="200"/>
      <c r="D709" s="181"/>
      <c r="E709" s="181"/>
      <c r="F709" s="238" t="s">
        <v>343</v>
      </c>
      <c r="G709" s="235">
        <v>64.5</v>
      </c>
      <c r="H709" s="235">
        <f t="shared" si="38"/>
        <v>18.055555555555554</v>
      </c>
      <c r="K709" s="179">
        <v>73.5</v>
      </c>
      <c r="L709" s="179">
        <f t="shared" si="39"/>
        <v>23.055555555555554</v>
      </c>
      <c r="Q709" s="235">
        <v>9.6999999999999993</v>
      </c>
      <c r="R709" s="236">
        <v>7.82</v>
      </c>
      <c r="S709" s="239">
        <v>387</v>
      </c>
      <c r="T709" s="179">
        <v>43.2</v>
      </c>
      <c r="Y709" s="237" t="s">
        <v>1178</v>
      </c>
      <c r="AA709" s="237" t="s">
        <v>1172</v>
      </c>
    </row>
    <row r="710" spans="1:28" x14ac:dyDescent="0.25">
      <c r="A710" s="195"/>
      <c r="B710" s="187"/>
      <c r="C710" s="200"/>
      <c r="D710" s="181"/>
      <c r="E710" s="181"/>
      <c r="F710" s="238"/>
      <c r="G710" s="235"/>
      <c r="H710" s="235"/>
      <c r="I710" s="153"/>
      <c r="J710" s="153"/>
      <c r="K710" s="179"/>
      <c r="L710" s="179"/>
      <c r="M710" s="153"/>
      <c r="N710" s="153"/>
      <c r="O710" s="153"/>
      <c r="P710" s="153"/>
      <c r="Q710" s="235"/>
      <c r="R710" s="236"/>
      <c r="S710" s="239"/>
      <c r="T710" s="179"/>
      <c r="U710" s="153"/>
      <c r="V710" s="153"/>
      <c r="W710" s="153"/>
      <c r="X710" s="153"/>
      <c r="Y710" s="237"/>
      <c r="Z710" s="153"/>
      <c r="AA710" s="237"/>
      <c r="AB710" s="153"/>
    </row>
    <row r="711" spans="1:28" x14ac:dyDescent="0.25">
      <c r="A711" s="70"/>
      <c r="B711" s="68"/>
      <c r="G711" s="71"/>
      <c r="H711" s="68"/>
      <c r="I711" s="68"/>
      <c r="J711" s="68"/>
      <c r="K711" s="68"/>
      <c r="L711" s="68"/>
      <c r="M711" s="68"/>
      <c r="N711" s="68"/>
      <c r="O711" s="68"/>
      <c r="P711" s="68"/>
      <c r="Q711" s="68"/>
      <c r="R711" s="68"/>
      <c r="S711" s="68"/>
      <c r="T711" s="68"/>
    </row>
    <row r="712" spans="1:28" x14ac:dyDescent="0.25">
      <c r="A712" s="70"/>
      <c r="B712" s="68"/>
      <c r="G712" s="71"/>
      <c r="H712" s="68"/>
      <c r="I712" s="68"/>
      <c r="J712" s="68"/>
      <c r="K712" s="68"/>
      <c r="L712" s="68"/>
      <c r="M712" s="68"/>
      <c r="N712" s="68"/>
      <c r="O712" s="68"/>
      <c r="P712" s="68"/>
      <c r="Q712" s="68"/>
      <c r="R712" s="68"/>
      <c r="S712" s="68"/>
      <c r="T712" s="68"/>
    </row>
    <row r="713" spans="1:28" x14ac:dyDescent="0.25">
      <c r="A713" s="70"/>
      <c r="B713" s="68"/>
      <c r="G713" s="71"/>
      <c r="H713" s="68"/>
      <c r="I713" s="68"/>
      <c r="J713" s="68"/>
      <c r="K713" s="68"/>
      <c r="L713" s="68"/>
      <c r="M713" s="68"/>
      <c r="N713" s="68"/>
      <c r="O713" s="68"/>
      <c r="P713" s="68"/>
      <c r="Q713" s="68"/>
      <c r="R713" s="68"/>
      <c r="S713" s="68"/>
      <c r="T713" s="68"/>
    </row>
    <row r="714" spans="1:28" x14ac:dyDescent="0.25">
      <c r="A714" s="70"/>
      <c r="B714" s="68"/>
      <c r="G714" s="71"/>
      <c r="H714" s="68"/>
      <c r="I714" s="68"/>
      <c r="J714" s="68"/>
      <c r="K714" s="68"/>
      <c r="L714" s="68"/>
      <c r="M714" s="68"/>
      <c r="N714" s="68"/>
      <c r="O714" s="68"/>
      <c r="P714" s="68"/>
      <c r="Q714" s="68"/>
      <c r="R714" s="68"/>
      <c r="S714" s="68"/>
      <c r="T714" s="68"/>
    </row>
    <row r="715" spans="1:28" x14ac:dyDescent="0.25">
      <c r="A715" s="70"/>
      <c r="B715" s="68"/>
      <c r="G715" s="71"/>
      <c r="H715" s="68"/>
      <c r="I715" s="68"/>
      <c r="J715" s="68"/>
      <c r="K715" s="68"/>
      <c r="L715" s="68"/>
      <c r="M715" s="68"/>
      <c r="N715" s="68"/>
      <c r="O715" s="68"/>
      <c r="P715" s="68"/>
      <c r="Q715" s="68"/>
      <c r="R715" s="68"/>
      <c r="S715" s="68"/>
      <c r="T715" s="68"/>
    </row>
    <row r="716" spans="1:28" x14ac:dyDescent="0.25">
      <c r="A716" s="70"/>
      <c r="B716" s="68"/>
      <c r="G716" s="71"/>
      <c r="H716" s="68"/>
      <c r="I716" s="68"/>
      <c r="J716" s="68"/>
      <c r="K716" s="68"/>
      <c r="L716" s="68"/>
      <c r="M716" s="68"/>
      <c r="N716" s="68"/>
      <c r="O716" s="68"/>
      <c r="P716" s="68"/>
      <c r="Q716" s="68"/>
      <c r="R716" s="68"/>
      <c r="S716" s="68"/>
      <c r="T716" s="68"/>
    </row>
    <row r="717" spans="1:28" x14ac:dyDescent="0.25">
      <c r="A717" s="70"/>
      <c r="B717" s="68"/>
      <c r="G717" s="71"/>
      <c r="H717" s="68"/>
      <c r="I717" s="68"/>
      <c r="J717" s="68"/>
      <c r="K717" s="68"/>
      <c r="L717" s="68"/>
      <c r="M717" s="68"/>
      <c r="N717" s="68"/>
      <c r="O717" s="68"/>
      <c r="P717" s="68"/>
      <c r="Q717" s="68"/>
      <c r="R717" s="68"/>
      <c r="S717" s="68"/>
      <c r="T717" s="68"/>
    </row>
    <row r="718" spans="1:28" x14ac:dyDescent="0.25">
      <c r="A718" s="70"/>
      <c r="B718" s="68"/>
      <c r="G718" s="71"/>
      <c r="H718" s="68"/>
      <c r="I718" s="68"/>
      <c r="J718" s="68"/>
      <c r="K718" s="68"/>
      <c r="L718" s="68"/>
      <c r="M718" s="68"/>
      <c r="N718" s="68"/>
      <c r="O718" s="68"/>
      <c r="P718" s="68"/>
      <c r="Q718" s="68"/>
      <c r="R718" s="68"/>
      <c r="S718" s="68"/>
      <c r="T718" s="68"/>
    </row>
    <row r="719" spans="1:28" x14ac:dyDescent="0.25">
      <c r="A719" s="70"/>
      <c r="B719" s="68"/>
      <c r="G719" s="71"/>
      <c r="H719" s="68"/>
      <c r="I719" s="68"/>
      <c r="J719" s="68"/>
      <c r="K719" s="68"/>
      <c r="L719" s="68"/>
      <c r="M719" s="68"/>
      <c r="N719" s="68"/>
      <c r="O719" s="68"/>
      <c r="P719" s="68"/>
      <c r="Q719" s="68"/>
      <c r="R719" s="68"/>
      <c r="S719" s="68"/>
      <c r="T719" s="68"/>
    </row>
    <row r="720" spans="1:28" x14ac:dyDescent="0.25">
      <c r="A720" s="70"/>
      <c r="B720" s="68"/>
      <c r="G720" s="71"/>
      <c r="H720" s="68"/>
      <c r="I720" s="68"/>
      <c r="J720" s="68"/>
      <c r="K720" s="68"/>
      <c r="L720" s="68"/>
      <c r="M720" s="68"/>
      <c r="N720" s="68"/>
      <c r="O720" s="68"/>
      <c r="P720" s="68"/>
      <c r="Q720" s="68"/>
      <c r="R720" s="68"/>
      <c r="S720" s="68"/>
      <c r="T720" s="68"/>
    </row>
    <row r="721" spans="1:20" x14ac:dyDescent="0.25">
      <c r="A721" s="70"/>
      <c r="B721" s="68"/>
      <c r="G721" s="71"/>
      <c r="H721" s="68"/>
      <c r="I721" s="68"/>
      <c r="J721" s="68"/>
      <c r="K721" s="68"/>
      <c r="L721" s="68"/>
      <c r="M721" s="68"/>
      <c r="N721" s="68"/>
      <c r="O721" s="68"/>
      <c r="P721" s="68"/>
      <c r="Q721" s="68"/>
      <c r="R721" s="68"/>
      <c r="S721" s="68"/>
      <c r="T721" s="68"/>
    </row>
    <row r="722" spans="1:20" x14ac:dyDescent="0.25">
      <c r="A722" s="70"/>
      <c r="B722" s="68"/>
      <c r="G722" s="71"/>
      <c r="H722" s="68"/>
      <c r="I722" s="68"/>
      <c r="J722" s="68"/>
      <c r="K722" s="68"/>
      <c r="L722" s="68"/>
      <c r="M722" s="68"/>
      <c r="N722" s="68"/>
      <c r="O722" s="68"/>
      <c r="P722" s="68"/>
      <c r="Q722" s="68"/>
      <c r="R722" s="68"/>
      <c r="S722" s="68"/>
      <c r="T722" s="68"/>
    </row>
    <row r="723" spans="1:20" x14ac:dyDescent="0.25">
      <c r="A723" s="70"/>
      <c r="B723" s="68"/>
      <c r="G723" s="71"/>
      <c r="H723" s="68"/>
      <c r="I723" s="68"/>
      <c r="J723" s="68"/>
      <c r="K723" s="68"/>
      <c r="L723" s="68"/>
      <c r="M723" s="68"/>
      <c r="N723" s="68"/>
      <c r="O723" s="68"/>
      <c r="P723" s="68"/>
      <c r="Q723" s="68"/>
      <c r="R723" s="68"/>
      <c r="S723" s="68"/>
      <c r="T723" s="68"/>
    </row>
    <row r="724" spans="1:20" x14ac:dyDescent="0.25">
      <c r="A724" s="70"/>
      <c r="B724" s="68"/>
      <c r="G724" s="71"/>
      <c r="H724" s="68"/>
      <c r="I724" s="68"/>
      <c r="J724" s="68"/>
      <c r="K724" s="68"/>
      <c r="L724" s="68"/>
      <c r="M724" s="68"/>
      <c r="N724" s="68"/>
      <c r="O724" s="68"/>
      <c r="P724" s="68"/>
      <c r="Q724" s="68"/>
      <c r="R724" s="68"/>
      <c r="S724" s="68"/>
      <c r="T724" s="68"/>
    </row>
    <row r="725" spans="1:20" x14ac:dyDescent="0.25">
      <c r="A725" s="70"/>
      <c r="B725" s="68"/>
      <c r="G725" s="71"/>
      <c r="H725" s="68"/>
      <c r="I725" s="68"/>
      <c r="J725" s="68"/>
      <c r="K725" s="68"/>
      <c r="L725" s="68"/>
      <c r="M725" s="68"/>
      <c r="N725" s="68"/>
      <c r="O725" s="68"/>
      <c r="P725" s="68"/>
      <c r="Q725" s="68"/>
      <c r="R725" s="68"/>
      <c r="S725" s="68"/>
      <c r="T725" s="68"/>
    </row>
    <row r="726" spans="1:20" x14ac:dyDescent="0.25">
      <c r="A726" s="70"/>
      <c r="B726" s="68"/>
      <c r="G726" s="71"/>
      <c r="H726" s="68"/>
      <c r="I726" s="68"/>
      <c r="J726" s="68"/>
      <c r="K726" s="68"/>
      <c r="L726" s="68"/>
      <c r="M726" s="68"/>
      <c r="N726" s="68"/>
      <c r="O726" s="68"/>
      <c r="P726" s="68"/>
      <c r="Q726" s="68"/>
      <c r="R726" s="68"/>
      <c r="S726" s="68"/>
      <c r="T726" s="68"/>
    </row>
    <row r="727" spans="1:20" x14ac:dyDescent="0.25">
      <c r="A727" s="70"/>
      <c r="B727" s="68"/>
      <c r="G727" s="71"/>
      <c r="H727" s="68"/>
      <c r="I727" s="68"/>
      <c r="J727" s="68"/>
      <c r="K727" s="68"/>
      <c r="L727" s="68"/>
      <c r="M727" s="68"/>
      <c r="N727" s="68"/>
      <c r="O727" s="68"/>
      <c r="P727" s="68"/>
      <c r="Q727" s="68"/>
      <c r="R727" s="68"/>
      <c r="S727" s="68"/>
      <c r="T727" s="68"/>
    </row>
    <row r="728" spans="1:20" x14ac:dyDescent="0.25">
      <c r="A728" s="70"/>
      <c r="B728" s="68"/>
      <c r="G728" s="71"/>
      <c r="H728" s="68"/>
      <c r="I728" s="68"/>
      <c r="J728" s="68"/>
      <c r="K728" s="68"/>
      <c r="L728" s="68"/>
      <c r="M728" s="68"/>
      <c r="N728" s="68"/>
      <c r="O728" s="68"/>
      <c r="P728" s="68"/>
      <c r="Q728" s="68"/>
      <c r="R728" s="68"/>
      <c r="S728" s="68"/>
      <c r="T728" s="68"/>
    </row>
    <row r="729" spans="1:20" x14ac:dyDescent="0.25">
      <c r="A729" s="70"/>
      <c r="B729" s="68"/>
      <c r="G729" s="71"/>
      <c r="H729" s="68"/>
      <c r="I729" s="68"/>
      <c r="J729" s="68"/>
      <c r="K729" s="68"/>
      <c r="L729" s="68"/>
      <c r="M729" s="68"/>
      <c r="N729" s="68"/>
      <c r="O729" s="68"/>
      <c r="P729" s="68"/>
      <c r="Q729" s="68"/>
      <c r="R729" s="68"/>
      <c r="S729" s="68"/>
      <c r="T729" s="68"/>
    </row>
    <row r="730" spans="1:20" x14ac:dyDescent="0.25">
      <c r="A730" s="70"/>
      <c r="B730" s="68"/>
      <c r="G730" s="71"/>
      <c r="H730" s="68"/>
      <c r="I730" s="68"/>
      <c r="J730" s="68"/>
      <c r="K730" s="68"/>
      <c r="L730" s="68"/>
      <c r="M730" s="68"/>
      <c r="N730" s="68"/>
      <c r="O730" s="68"/>
      <c r="P730" s="68"/>
      <c r="Q730" s="68"/>
      <c r="R730" s="68"/>
      <c r="S730" s="68"/>
      <c r="T730" s="68"/>
    </row>
    <row r="731" spans="1:20" x14ac:dyDescent="0.25">
      <c r="A731" s="70"/>
      <c r="B731" s="68"/>
      <c r="G731" s="71"/>
      <c r="H731" s="68"/>
      <c r="I731" s="68"/>
      <c r="J731" s="68"/>
      <c r="K731" s="68"/>
      <c r="L731" s="68"/>
      <c r="M731" s="68"/>
      <c r="N731" s="68"/>
      <c r="O731" s="68"/>
      <c r="P731" s="68"/>
      <c r="Q731" s="68"/>
      <c r="R731" s="68"/>
      <c r="S731" s="68"/>
      <c r="T731" s="68"/>
    </row>
    <row r="732" spans="1:20" x14ac:dyDescent="0.25">
      <c r="A732" s="70"/>
      <c r="B732" s="68"/>
      <c r="G732" s="71"/>
      <c r="H732" s="68"/>
      <c r="I732" s="68"/>
      <c r="J732" s="68"/>
      <c r="K732" s="68"/>
      <c r="L732" s="68"/>
      <c r="M732" s="68"/>
      <c r="N732" s="68"/>
      <c r="O732" s="68"/>
      <c r="P732" s="68"/>
      <c r="Q732" s="68"/>
      <c r="R732" s="68"/>
      <c r="S732" s="68"/>
      <c r="T732" s="68"/>
    </row>
    <row r="733" spans="1:20" x14ac:dyDescent="0.25">
      <c r="A733" s="70"/>
      <c r="B733" s="68"/>
      <c r="G733" s="71"/>
      <c r="H733" s="68"/>
      <c r="I733" s="68"/>
      <c r="J733" s="68"/>
      <c r="K733" s="68"/>
      <c r="L733" s="68"/>
      <c r="M733" s="68"/>
      <c r="N733" s="68"/>
      <c r="O733" s="68"/>
      <c r="P733" s="68"/>
      <c r="Q733" s="68"/>
      <c r="R733" s="68"/>
      <c r="S733" s="68"/>
      <c r="T733" s="68"/>
    </row>
    <row r="734" spans="1:20" x14ac:dyDescent="0.25">
      <c r="A734" s="70"/>
      <c r="B734" s="68"/>
      <c r="G734" s="71"/>
      <c r="H734" s="68"/>
      <c r="I734" s="68"/>
      <c r="J734" s="68"/>
      <c r="K734" s="68"/>
      <c r="L734" s="68"/>
      <c r="M734" s="68"/>
      <c r="N734" s="68"/>
      <c r="O734" s="68"/>
      <c r="P734" s="68"/>
      <c r="Q734" s="68"/>
      <c r="R734" s="68"/>
      <c r="S734" s="68"/>
      <c r="T734" s="68"/>
    </row>
    <row r="735" spans="1:20" x14ac:dyDescent="0.25">
      <c r="A735" s="70"/>
      <c r="B735" s="68"/>
      <c r="G735" s="71"/>
      <c r="H735" s="68"/>
      <c r="I735" s="68"/>
      <c r="J735" s="68"/>
      <c r="K735" s="68"/>
      <c r="L735" s="68"/>
      <c r="M735" s="68"/>
      <c r="N735" s="68"/>
      <c r="O735" s="68"/>
      <c r="P735" s="68"/>
      <c r="Q735" s="68"/>
      <c r="R735" s="68"/>
      <c r="S735" s="68"/>
      <c r="T735" s="68"/>
    </row>
    <row r="736" spans="1:20" x14ac:dyDescent="0.25">
      <c r="A736" s="70"/>
      <c r="B736" s="68"/>
      <c r="G736" s="71"/>
      <c r="H736" s="68"/>
      <c r="I736" s="68"/>
      <c r="J736" s="68"/>
      <c r="K736" s="68"/>
      <c r="L736" s="68"/>
      <c r="M736" s="68"/>
      <c r="N736" s="68"/>
      <c r="O736" s="68"/>
      <c r="P736" s="68"/>
      <c r="Q736" s="68"/>
      <c r="R736" s="68"/>
      <c r="S736" s="68"/>
      <c r="T736" s="68"/>
    </row>
    <row r="737" spans="1:20" x14ac:dyDescent="0.25">
      <c r="A737" s="70"/>
      <c r="B737" s="68"/>
      <c r="G737" s="71"/>
      <c r="H737" s="68"/>
      <c r="I737" s="68"/>
      <c r="J737" s="68"/>
      <c r="K737" s="68"/>
      <c r="L737" s="68"/>
      <c r="M737" s="68"/>
      <c r="N737" s="68"/>
      <c r="O737" s="68"/>
      <c r="P737" s="68"/>
      <c r="Q737" s="68"/>
      <c r="R737" s="68"/>
      <c r="S737" s="68"/>
      <c r="T737" s="68"/>
    </row>
    <row r="738" spans="1:20" x14ac:dyDescent="0.25">
      <c r="A738" s="70"/>
      <c r="B738" s="68"/>
      <c r="G738" s="71"/>
      <c r="H738" s="68"/>
      <c r="I738" s="68"/>
      <c r="J738" s="68"/>
      <c r="K738" s="68"/>
      <c r="L738" s="68"/>
      <c r="M738" s="68"/>
      <c r="N738" s="68"/>
      <c r="O738" s="68"/>
      <c r="P738" s="68"/>
      <c r="Q738" s="68"/>
      <c r="R738" s="68"/>
      <c r="S738" s="68"/>
      <c r="T738" s="68"/>
    </row>
    <row r="739" spans="1:20" x14ac:dyDescent="0.25">
      <c r="A739" s="70"/>
      <c r="B739" s="68"/>
      <c r="G739" s="71"/>
      <c r="H739" s="68"/>
      <c r="I739" s="68"/>
      <c r="J739" s="68"/>
      <c r="K739" s="68"/>
      <c r="L739" s="68"/>
      <c r="M739" s="68"/>
      <c r="N739" s="68"/>
      <c r="O739" s="68"/>
      <c r="P739" s="68"/>
      <c r="Q739" s="68"/>
      <c r="R739" s="68"/>
      <c r="S739" s="68"/>
      <c r="T739" s="68"/>
    </row>
    <row r="740" spans="1:20" x14ac:dyDescent="0.25">
      <c r="A740" s="70"/>
      <c r="B740" s="68"/>
      <c r="G740" s="71"/>
      <c r="H740" s="68"/>
      <c r="I740" s="68"/>
      <c r="J740" s="68"/>
      <c r="K740" s="68"/>
      <c r="L740" s="68"/>
      <c r="M740" s="68"/>
      <c r="N740" s="68"/>
      <c r="O740" s="68"/>
      <c r="P740" s="68"/>
      <c r="Q740" s="68"/>
      <c r="R740" s="68"/>
      <c r="S740" s="68"/>
      <c r="T740" s="68"/>
    </row>
    <row r="741" spans="1:20" x14ac:dyDescent="0.25">
      <c r="A741" s="70"/>
      <c r="B741" s="68"/>
      <c r="G741" s="71"/>
      <c r="H741" s="68"/>
      <c r="I741" s="68"/>
      <c r="J741" s="68"/>
      <c r="K741" s="68"/>
      <c r="L741" s="68"/>
      <c r="M741" s="68"/>
      <c r="N741" s="68"/>
      <c r="O741" s="68"/>
      <c r="P741" s="68"/>
      <c r="Q741" s="68"/>
      <c r="R741" s="68"/>
      <c r="S741" s="68"/>
      <c r="T741" s="68"/>
    </row>
    <row r="742" spans="1:20" x14ac:dyDescent="0.25">
      <c r="A742" s="70"/>
      <c r="B742" s="68"/>
      <c r="G742" s="71"/>
      <c r="H742" s="68"/>
      <c r="I742" s="68"/>
      <c r="J742" s="68"/>
      <c r="K742" s="68"/>
      <c r="L742" s="68"/>
      <c r="M742" s="68"/>
      <c r="N742" s="68"/>
      <c r="O742" s="68"/>
      <c r="P742" s="68"/>
      <c r="Q742" s="68"/>
      <c r="R742" s="68"/>
      <c r="S742" s="68"/>
      <c r="T742" s="68"/>
    </row>
    <row r="743" spans="1:20" x14ac:dyDescent="0.25">
      <c r="A743" s="70"/>
      <c r="B743" s="68"/>
      <c r="G743" s="71"/>
      <c r="H743" s="68"/>
      <c r="I743" s="68"/>
      <c r="J743" s="68"/>
      <c r="K743" s="68"/>
      <c r="L743" s="68"/>
      <c r="M743" s="68"/>
      <c r="N743" s="68"/>
      <c r="O743" s="68"/>
      <c r="P743" s="68"/>
      <c r="Q743" s="68"/>
      <c r="R743" s="68"/>
      <c r="S743" s="68"/>
      <c r="T743" s="68"/>
    </row>
    <row r="744" spans="1:20" x14ac:dyDescent="0.25">
      <c r="A744" s="70"/>
      <c r="B744" s="68"/>
      <c r="G744" s="71"/>
      <c r="H744" s="68"/>
      <c r="I744" s="68"/>
      <c r="J744" s="68"/>
      <c r="K744" s="68"/>
      <c r="L744" s="68"/>
      <c r="M744" s="68"/>
      <c r="N744" s="68"/>
      <c r="O744" s="68"/>
      <c r="P744" s="68"/>
      <c r="Q744" s="68"/>
      <c r="R744" s="68"/>
      <c r="S744" s="68"/>
      <c r="T744" s="68"/>
    </row>
    <row r="745" spans="1:20" x14ac:dyDescent="0.25">
      <c r="A745" s="70"/>
      <c r="B745" s="68"/>
      <c r="G745" s="71"/>
      <c r="H745" s="68"/>
      <c r="I745" s="68"/>
      <c r="J745" s="68"/>
      <c r="K745" s="68"/>
      <c r="L745" s="68"/>
      <c r="M745" s="68"/>
      <c r="N745" s="68"/>
      <c r="O745" s="68"/>
      <c r="P745" s="68"/>
      <c r="Q745" s="68"/>
      <c r="R745" s="68"/>
      <c r="S745" s="68"/>
      <c r="T745" s="68"/>
    </row>
    <row r="746" spans="1:20" x14ac:dyDescent="0.25">
      <c r="A746" s="70"/>
      <c r="B746" s="68"/>
      <c r="G746" s="71"/>
      <c r="H746" s="68"/>
      <c r="I746" s="68"/>
      <c r="J746" s="68"/>
      <c r="K746" s="68"/>
      <c r="L746" s="68"/>
      <c r="M746" s="68"/>
      <c r="N746" s="68"/>
      <c r="O746" s="68"/>
      <c r="P746" s="68"/>
      <c r="Q746" s="68"/>
      <c r="R746" s="68"/>
      <c r="S746" s="68"/>
      <c r="T746" s="68"/>
    </row>
    <row r="747" spans="1:20" x14ac:dyDescent="0.25">
      <c r="A747" s="70"/>
      <c r="B747" s="68"/>
      <c r="G747" s="71"/>
      <c r="H747" s="68"/>
      <c r="I747" s="68"/>
      <c r="J747" s="68"/>
      <c r="K747" s="68"/>
      <c r="L747" s="68"/>
      <c r="M747" s="68"/>
      <c r="N747" s="68"/>
      <c r="O747" s="68"/>
      <c r="P747" s="68"/>
      <c r="Q747" s="68"/>
      <c r="R747" s="68"/>
      <c r="S747" s="68"/>
      <c r="T747" s="68"/>
    </row>
    <row r="748" spans="1:20" x14ac:dyDescent="0.25">
      <c r="A748" s="70"/>
      <c r="B748" s="68"/>
      <c r="G748" s="71"/>
      <c r="H748" s="68"/>
      <c r="I748" s="68"/>
      <c r="J748" s="68"/>
      <c r="K748" s="68"/>
      <c r="L748" s="68"/>
      <c r="M748" s="68"/>
      <c r="N748" s="68"/>
      <c r="O748" s="68"/>
      <c r="P748" s="68"/>
      <c r="Q748" s="68"/>
      <c r="R748" s="68"/>
      <c r="S748" s="68"/>
      <c r="T748" s="68"/>
    </row>
    <row r="749" spans="1:20" x14ac:dyDescent="0.25">
      <c r="A749" s="70"/>
      <c r="B749" s="68"/>
      <c r="G749" s="71"/>
      <c r="H749" s="68"/>
      <c r="I749" s="68"/>
      <c r="J749" s="68"/>
      <c r="K749" s="68"/>
      <c r="L749" s="68"/>
      <c r="M749" s="68"/>
      <c r="N749" s="68"/>
      <c r="O749" s="68"/>
      <c r="P749" s="68"/>
      <c r="Q749" s="68"/>
      <c r="R749" s="68"/>
      <c r="S749" s="68"/>
      <c r="T749" s="68"/>
    </row>
    <row r="750" spans="1:20" x14ac:dyDescent="0.25">
      <c r="A750" s="70"/>
      <c r="B750" s="68"/>
      <c r="G750" s="71"/>
      <c r="H750" s="68"/>
      <c r="I750" s="68"/>
      <c r="J750" s="68"/>
      <c r="K750" s="68"/>
      <c r="L750" s="68"/>
      <c r="M750" s="68"/>
      <c r="N750" s="68"/>
      <c r="O750" s="68"/>
      <c r="P750" s="68"/>
      <c r="Q750" s="68"/>
      <c r="R750" s="68"/>
      <c r="S750" s="68"/>
      <c r="T750" s="68"/>
    </row>
    <row r="751" spans="1:20" x14ac:dyDescent="0.25">
      <c r="A751" s="70"/>
      <c r="B751" s="68"/>
      <c r="G751" s="71"/>
      <c r="H751" s="68"/>
      <c r="I751" s="68"/>
      <c r="J751" s="68"/>
      <c r="K751" s="68"/>
      <c r="L751" s="68"/>
      <c r="M751" s="68"/>
      <c r="N751" s="68"/>
      <c r="O751" s="68"/>
      <c r="P751" s="68"/>
      <c r="Q751" s="68"/>
      <c r="R751" s="68"/>
      <c r="S751" s="68"/>
      <c r="T751" s="68"/>
    </row>
    <row r="752" spans="1:20" x14ac:dyDescent="0.25">
      <c r="A752" s="70"/>
      <c r="B752" s="68"/>
      <c r="G752" s="71"/>
      <c r="H752" s="68"/>
      <c r="I752" s="68"/>
      <c r="J752" s="68"/>
      <c r="K752" s="68"/>
      <c r="L752" s="68"/>
      <c r="M752" s="68"/>
      <c r="N752" s="68"/>
      <c r="O752" s="68"/>
      <c r="P752" s="68"/>
      <c r="Q752" s="68"/>
      <c r="R752" s="68"/>
      <c r="S752" s="68"/>
      <c r="T752" s="68"/>
    </row>
    <row r="753" spans="1:20" x14ac:dyDescent="0.25">
      <c r="A753" s="70"/>
      <c r="B753" s="68"/>
      <c r="G753" s="71"/>
      <c r="H753" s="68"/>
      <c r="I753" s="68"/>
      <c r="J753" s="68"/>
      <c r="K753" s="68"/>
      <c r="L753" s="68"/>
      <c r="M753" s="68"/>
      <c r="N753" s="68"/>
      <c r="O753" s="68"/>
      <c r="P753" s="68"/>
      <c r="Q753" s="68"/>
      <c r="R753" s="68"/>
      <c r="S753" s="68"/>
      <c r="T753" s="68"/>
    </row>
    <row r="754" spans="1:20" x14ac:dyDescent="0.25">
      <c r="A754" s="70"/>
      <c r="B754" s="68"/>
      <c r="G754" s="71"/>
      <c r="H754" s="68"/>
      <c r="I754" s="68"/>
      <c r="J754" s="68"/>
      <c r="K754" s="68"/>
      <c r="L754" s="68"/>
      <c r="M754" s="68"/>
      <c r="N754" s="68"/>
      <c r="O754" s="68"/>
      <c r="P754" s="68"/>
      <c r="Q754" s="68"/>
      <c r="R754" s="68"/>
      <c r="S754" s="68"/>
      <c r="T754" s="68"/>
    </row>
    <row r="755" spans="1:20" x14ac:dyDescent="0.25">
      <c r="A755" s="70"/>
      <c r="B755" s="68"/>
      <c r="G755" s="71"/>
      <c r="H755" s="68"/>
      <c r="I755" s="68"/>
      <c r="J755" s="68"/>
      <c r="K755" s="68"/>
      <c r="L755" s="68"/>
      <c r="M755" s="68"/>
      <c r="N755" s="68"/>
      <c r="O755" s="68"/>
      <c r="P755" s="68"/>
      <c r="Q755" s="68"/>
      <c r="R755" s="68"/>
      <c r="S755" s="68"/>
      <c r="T755" s="68"/>
    </row>
    <row r="756" spans="1:20" x14ac:dyDescent="0.25">
      <c r="A756" s="70"/>
      <c r="B756" s="68"/>
      <c r="G756" s="71"/>
      <c r="H756" s="68"/>
      <c r="I756" s="68"/>
      <c r="J756" s="68"/>
      <c r="K756" s="68"/>
      <c r="L756" s="68"/>
      <c r="M756" s="68"/>
      <c r="N756" s="68"/>
      <c r="O756" s="68"/>
      <c r="P756" s="68"/>
      <c r="Q756" s="68"/>
      <c r="R756" s="68"/>
      <c r="S756" s="68"/>
      <c r="T756" s="68"/>
    </row>
    <row r="757" spans="1:20" x14ac:dyDescent="0.25">
      <c r="A757" s="70"/>
      <c r="B757" s="68"/>
      <c r="G757" s="71"/>
      <c r="H757" s="68"/>
      <c r="I757" s="68"/>
      <c r="J757" s="68"/>
      <c r="K757" s="68"/>
      <c r="L757" s="68"/>
      <c r="M757" s="68"/>
      <c r="N757" s="68"/>
      <c r="O757" s="68"/>
      <c r="P757" s="68"/>
      <c r="Q757" s="68"/>
      <c r="R757" s="68"/>
      <c r="S757" s="68"/>
      <c r="T757" s="68"/>
    </row>
    <row r="758" spans="1:20" x14ac:dyDescent="0.25">
      <c r="A758" s="70"/>
      <c r="B758" s="68"/>
      <c r="G758" s="71"/>
      <c r="H758" s="68"/>
      <c r="I758" s="68"/>
      <c r="J758" s="68"/>
      <c r="K758" s="68"/>
      <c r="L758" s="68"/>
      <c r="M758" s="68"/>
      <c r="N758" s="68"/>
      <c r="O758" s="68"/>
      <c r="P758" s="68"/>
      <c r="Q758" s="68"/>
      <c r="R758" s="68"/>
      <c r="S758" s="68"/>
      <c r="T758" s="68"/>
    </row>
    <row r="759" spans="1:20" x14ac:dyDescent="0.25">
      <c r="A759" s="70"/>
      <c r="B759" s="68"/>
      <c r="G759" s="71"/>
      <c r="H759" s="68"/>
      <c r="I759" s="68"/>
      <c r="J759" s="68"/>
      <c r="K759" s="68"/>
      <c r="L759" s="68"/>
      <c r="M759" s="68"/>
      <c r="N759" s="68"/>
      <c r="O759" s="68"/>
      <c r="P759" s="68"/>
      <c r="Q759" s="68"/>
      <c r="R759" s="68"/>
      <c r="S759" s="68"/>
      <c r="T759" s="68"/>
    </row>
    <row r="760" spans="1:20" x14ac:dyDescent="0.25">
      <c r="A760" s="70"/>
      <c r="B760" s="68"/>
      <c r="G760" s="71"/>
      <c r="H760" s="68"/>
      <c r="I760" s="68"/>
      <c r="J760" s="68"/>
      <c r="K760" s="68"/>
      <c r="L760" s="68"/>
      <c r="M760" s="68"/>
      <c r="N760" s="68"/>
      <c r="O760" s="68"/>
      <c r="P760" s="68"/>
      <c r="Q760" s="68"/>
      <c r="R760" s="68"/>
      <c r="S760" s="68"/>
      <c r="T760" s="68"/>
    </row>
    <row r="761" spans="1:20" x14ac:dyDescent="0.25">
      <c r="A761" s="70"/>
      <c r="B761" s="68"/>
      <c r="G761" s="71"/>
      <c r="H761" s="68"/>
      <c r="I761" s="68"/>
      <c r="J761" s="68"/>
      <c r="K761" s="68"/>
      <c r="L761" s="68"/>
      <c r="M761" s="68"/>
      <c r="N761" s="68"/>
      <c r="O761" s="68"/>
      <c r="P761" s="68"/>
      <c r="Q761" s="68"/>
      <c r="R761" s="68"/>
      <c r="S761" s="68"/>
      <c r="T761" s="68"/>
    </row>
    <row r="762" spans="1:20" x14ac:dyDescent="0.25">
      <c r="A762" s="70"/>
      <c r="B762" s="68"/>
      <c r="G762" s="71"/>
      <c r="H762" s="68"/>
      <c r="I762" s="68"/>
      <c r="J762" s="68"/>
      <c r="K762" s="68"/>
      <c r="L762" s="68"/>
      <c r="M762" s="68"/>
      <c r="N762" s="68"/>
      <c r="O762" s="68"/>
      <c r="P762" s="68"/>
      <c r="Q762" s="68"/>
      <c r="R762" s="68"/>
      <c r="S762" s="68"/>
      <c r="T762" s="68"/>
    </row>
    <row r="763" spans="1:20" x14ac:dyDescent="0.25">
      <c r="A763" s="70"/>
      <c r="B763" s="68"/>
      <c r="G763" s="71"/>
      <c r="H763" s="68"/>
      <c r="I763" s="68"/>
      <c r="J763" s="68"/>
      <c r="K763" s="68"/>
      <c r="L763" s="68"/>
      <c r="M763" s="68"/>
      <c r="N763" s="68"/>
      <c r="O763" s="68"/>
      <c r="P763" s="68"/>
      <c r="Q763" s="68"/>
      <c r="R763" s="68"/>
      <c r="S763" s="68"/>
      <c r="T763" s="68"/>
    </row>
    <row r="764" spans="1:20" x14ac:dyDescent="0.25">
      <c r="A764" s="70"/>
      <c r="B764" s="68"/>
      <c r="G764" s="71"/>
      <c r="H764" s="68"/>
      <c r="I764" s="68"/>
      <c r="J764" s="68"/>
      <c r="K764" s="68"/>
      <c r="L764" s="68"/>
      <c r="M764" s="68"/>
      <c r="N764" s="68"/>
      <c r="O764" s="68"/>
      <c r="P764" s="68"/>
      <c r="Q764" s="68"/>
      <c r="R764" s="68"/>
      <c r="S764" s="68"/>
      <c r="T764" s="68"/>
    </row>
    <row r="765" spans="1:20" x14ac:dyDescent="0.25">
      <c r="A765" s="70"/>
      <c r="B765" s="68"/>
      <c r="G765" s="71"/>
      <c r="H765" s="68"/>
      <c r="I765" s="68"/>
      <c r="J765" s="68"/>
      <c r="K765" s="68"/>
      <c r="L765" s="68"/>
      <c r="M765" s="68"/>
      <c r="N765" s="68"/>
      <c r="O765" s="68"/>
      <c r="P765" s="68"/>
      <c r="Q765" s="68"/>
      <c r="R765" s="68"/>
      <c r="S765" s="68"/>
      <c r="T765" s="68"/>
    </row>
    <row r="766" spans="1:20" x14ac:dyDescent="0.25">
      <c r="A766" s="70"/>
      <c r="B766" s="68"/>
      <c r="G766" s="71"/>
      <c r="H766" s="68"/>
      <c r="I766" s="68"/>
      <c r="J766" s="68"/>
      <c r="K766" s="68"/>
      <c r="L766" s="68"/>
      <c r="M766" s="68"/>
      <c r="N766" s="68"/>
      <c r="O766" s="68"/>
      <c r="P766" s="68"/>
      <c r="Q766" s="68"/>
      <c r="R766" s="68"/>
      <c r="S766" s="68"/>
      <c r="T766" s="68"/>
    </row>
    <row r="767" spans="1:20" x14ac:dyDescent="0.25">
      <c r="A767" s="70"/>
      <c r="B767" s="68"/>
      <c r="G767" s="71"/>
      <c r="H767" s="68"/>
      <c r="I767" s="68"/>
      <c r="J767" s="68"/>
      <c r="K767" s="68"/>
      <c r="L767" s="68"/>
      <c r="M767" s="68"/>
      <c r="N767" s="68"/>
      <c r="O767" s="68"/>
      <c r="P767" s="68"/>
      <c r="Q767" s="68"/>
      <c r="R767" s="68"/>
      <c r="S767" s="68"/>
      <c r="T767" s="68"/>
    </row>
    <row r="768" spans="1:20" x14ac:dyDescent="0.25">
      <c r="A768" s="70"/>
      <c r="B768" s="68"/>
      <c r="G768" s="71"/>
      <c r="H768" s="68"/>
      <c r="I768" s="68"/>
      <c r="J768" s="68"/>
      <c r="K768" s="68"/>
      <c r="L768" s="68"/>
      <c r="M768" s="68"/>
      <c r="N768" s="68"/>
      <c r="O768" s="68"/>
      <c r="P768" s="68"/>
      <c r="Q768" s="68"/>
      <c r="R768" s="68"/>
      <c r="S768" s="68"/>
      <c r="T768" s="68"/>
    </row>
    <row r="769" spans="1:20" x14ac:dyDescent="0.25">
      <c r="A769" s="70"/>
      <c r="B769" s="68"/>
      <c r="G769" s="71"/>
      <c r="H769" s="68"/>
      <c r="I769" s="68"/>
      <c r="J769" s="68"/>
      <c r="K769" s="68"/>
      <c r="L769" s="68"/>
      <c r="M769" s="68"/>
      <c r="N769" s="68"/>
      <c r="O769" s="68"/>
      <c r="P769" s="68"/>
      <c r="Q769" s="68"/>
      <c r="R769" s="68"/>
      <c r="S769" s="68"/>
      <c r="T769" s="68"/>
    </row>
    <row r="770" spans="1:20" x14ac:dyDescent="0.25">
      <c r="A770" s="70"/>
      <c r="B770" s="68"/>
      <c r="G770" s="71"/>
      <c r="H770" s="68"/>
      <c r="I770" s="68"/>
      <c r="J770" s="68"/>
      <c r="K770" s="68"/>
      <c r="L770" s="68"/>
      <c r="M770" s="68"/>
      <c r="N770" s="68"/>
      <c r="O770" s="68"/>
      <c r="P770" s="68"/>
      <c r="Q770" s="68"/>
      <c r="R770" s="68"/>
      <c r="S770" s="68"/>
      <c r="T770" s="68"/>
    </row>
    <row r="771" spans="1:20" x14ac:dyDescent="0.25">
      <c r="A771" s="70"/>
      <c r="B771" s="68"/>
      <c r="G771" s="71"/>
      <c r="H771" s="68"/>
      <c r="I771" s="68"/>
      <c r="J771" s="68"/>
      <c r="K771" s="68"/>
      <c r="L771" s="68"/>
      <c r="M771" s="68"/>
      <c r="N771" s="68"/>
      <c r="O771" s="68"/>
      <c r="P771" s="68"/>
      <c r="Q771" s="68"/>
      <c r="R771" s="68"/>
      <c r="S771" s="68"/>
      <c r="T771" s="68"/>
    </row>
    <row r="772" spans="1:20" x14ac:dyDescent="0.25">
      <c r="A772" s="70"/>
      <c r="B772" s="68"/>
      <c r="G772" s="71"/>
      <c r="H772" s="68"/>
      <c r="I772" s="68"/>
      <c r="J772" s="68"/>
      <c r="K772" s="68"/>
      <c r="L772" s="68"/>
      <c r="M772" s="68"/>
      <c r="N772" s="68"/>
      <c r="O772" s="68"/>
      <c r="P772" s="68"/>
      <c r="Q772" s="68"/>
      <c r="R772" s="68"/>
      <c r="S772" s="68"/>
      <c r="T772" s="68"/>
    </row>
    <row r="773" spans="1:20" x14ac:dyDescent="0.25">
      <c r="A773" s="70"/>
      <c r="B773" s="68"/>
      <c r="G773" s="71"/>
      <c r="H773" s="68"/>
      <c r="I773" s="68"/>
      <c r="J773" s="68"/>
      <c r="K773" s="68"/>
      <c r="L773" s="68"/>
      <c r="M773" s="68"/>
      <c r="N773" s="68"/>
      <c r="O773" s="68"/>
      <c r="P773" s="68"/>
      <c r="Q773" s="68"/>
      <c r="R773" s="68"/>
      <c r="S773" s="68"/>
      <c r="T773" s="68"/>
    </row>
    <row r="774" spans="1:20" x14ac:dyDescent="0.25">
      <c r="A774" s="70"/>
      <c r="B774" s="68"/>
      <c r="G774" s="71"/>
      <c r="H774" s="68"/>
      <c r="I774" s="68"/>
      <c r="J774" s="68"/>
      <c r="K774" s="68"/>
      <c r="L774" s="68"/>
      <c r="M774" s="68"/>
      <c r="N774" s="68"/>
      <c r="O774" s="68"/>
      <c r="P774" s="68"/>
      <c r="Q774" s="68"/>
      <c r="R774" s="68"/>
      <c r="S774" s="68"/>
      <c r="T774" s="68"/>
    </row>
    <row r="775" spans="1:20" x14ac:dyDescent="0.25">
      <c r="A775" s="70"/>
      <c r="B775" s="68"/>
      <c r="G775" s="71"/>
      <c r="H775" s="68"/>
      <c r="I775" s="68"/>
      <c r="J775" s="68"/>
      <c r="K775" s="68"/>
      <c r="L775" s="68"/>
      <c r="M775" s="68"/>
      <c r="N775" s="68"/>
      <c r="O775" s="68"/>
      <c r="P775" s="68"/>
      <c r="Q775" s="68"/>
      <c r="R775" s="68"/>
      <c r="S775" s="68"/>
      <c r="T775" s="68"/>
    </row>
    <row r="776" spans="1:20" x14ac:dyDescent="0.25">
      <c r="A776" s="70"/>
      <c r="B776" s="68"/>
      <c r="G776" s="71"/>
      <c r="H776" s="68"/>
      <c r="I776" s="68"/>
      <c r="J776" s="68"/>
      <c r="K776" s="68"/>
      <c r="L776" s="68"/>
      <c r="M776" s="68"/>
      <c r="N776" s="68"/>
      <c r="O776" s="68"/>
      <c r="P776" s="68"/>
      <c r="Q776" s="68"/>
      <c r="R776" s="68"/>
      <c r="S776" s="68"/>
      <c r="T776" s="68"/>
    </row>
    <row r="777" spans="1:20" x14ac:dyDescent="0.25">
      <c r="A777" s="70"/>
      <c r="B777" s="68"/>
      <c r="G777" s="71"/>
      <c r="H777" s="68"/>
      <c r="I777" s="68"/>
      <c r="J777" s="68"/>
      <c r="K777" s="68"/>
      <c r="L777" s="68"/>
      <c r="M777" s="68"/>
      <c r="N777" s="68"/>
      <c r="O777" s="68"/>
      <c r="P777" s="68"/>
      <c r="Q777" s="68"/>
      <c r="R777" s="68"/>
      <c r="S777" s="68"/>
      <c r="T777" s="68"/>
    </row>
    <row r="778" spans="1:20" x14ac:dyDescent="0.25">
      <c r="A778" s="70"/>
      <c r="B778" s="68"/>
      <c r="G778" s="71"/>
      <c r="H778" s="68"/>
      <c r="I778" s="68"/>
      <c r="J778" s="68"/>
      <c r="K778" s="68"/>
      <c r="L778" s="68"/>
      <c r="M778" s="68"/>
      <c r="N778" s="68"/>
      <c r="O778" s="68"/>
      <c r="P778" s="68"/>
      <c r="Q778" s="68"/>
      <c r="R778" s="68"/>
      <c r="S778" s="68"/>
      <c r="T778" s="68"/>
    </row>
    <row r="779" spans="1:20" x14ac:dyDescent="0.25">
      <c r="A779" s="70"/>
      <c r="B779" s="68"/>
      <c r="G779" s="71"/>
      <c r="H779" s="68"/>
      <c r="I779" s="68"/>
      <c r="J779" s="68"/>
      <c r="K779" s="68"/>
      <c r="L779" s="68"/>
      <c r="M779" s="68"/>
      <c r="N779" s="68"/>
      <c r="O779" s="68"/>
      <c r="P779" s="68"/>
      <c r="Q779" s="68"/>
      <c r="R779" s="68"/>
      <c r="S779" s="68"/>
      <c r="T779" s="68"/>
    </row>
    <row r="780" spans="1:20" x14ac:dyDescent="0.25">
      <c r="A780" s="70"/>
      <c r="B780" s="68"/>
      <c r="G780" s="71"/>
      <c r="H780" s="68"/>
      <c r="I780" s="68"/>
      <c r="J780" s="68"/>
      <c r="K780" s="68"/>
      <c r="L780" s="68"/>
      <c r="M780" s="68"/>
      <c r="N780" s="68"/>
      <c r="O780" s="68"/>
      <c r="P780" s="68"/>
      <c r="Q780" s="68"/>
      <c r="R780" s="68"/>
      <c r="S780" s="68"/>
      <c r="T780" s="68"/>
    </row>
    <row r="781" spans="1:20" x14ac:dyDescent="0.25">
      <c r="A781" s="70"/>
      <c r="B781" s="68"/>
      <c r="G781" s="71"/>
      <c r="H781" s="68"/>
      <c r="I781" s="68"/>
      <c r="J781" s="68"/>
      <c r="K781" s="68"/>
      <c r="L781" s="68"/>
      <c r="M781" s="68"/>
      <c r="N781" s="68"/>
      <c r="O781" s="68"/>
      <c r="P781" s="68"/>
      <c r="Q781" s="68"/>
      <c r="R781" s="68"/>
      <c r="S781" s="68"/>
      <c r="T781" s="68"/>
    </row>
    <row r="782" spans="1:20" x14ac:dyDescent="0.25">
      <c r="A782" s="70"/>
      <c r="B782" s="68"/>
      <c r="G782" s="71"/>
      <c r="H782" s="68"/>
      <c r="I782" s="68"/>
      <c r="J782" s="68"/>
      <c r="K782" s="68"/>
      <c r="L782" s="68"/>
      <c r="M782" s="68"/>
      <c r="N782" s="68"/>
      <c r="O782" s="68"/>
      <c r="P782" s="68"/>
      <c r="Q782" s="68"/>
      <c r="R782" s="68"/>
      <c r="S782" s="68"/>
      <c r="T782" s="68"/>
    </row>
    <row r="783" spans="1:20" x14ac:dyDescent="0.25">
      <c r="A783" s="70"/>
      <c r="B783" s="68"/>
      <c r="G783" s="71"/>
      <c r="H783" s="68"/>
      <c r="I783" s="68"/>
      <c r="J783" s="68"/>
      <c r="K783" s="68"/>
      <c r="L783" s="68"/>
      <c r="M783" s="68"/>
      <c r="N783" s="68"/>
      <c r="O783" s="68"/>
      <c r="P783" s="68"/>
      <c r="Q783" s="68"/>
      <c r="R783" s="68"/>
      <c r="S783" s="68"/>
      <c r="T783" s="68"/>
    </row>
    <row r="784" spans="1:20" x14ac:dyDescent="0.25">
      <c r="A784" s="70"/>
      <c r="B784" s="68"/>
      <c r="G784" s="71"/>
      <c r="H784" s="68"/>
      <c r="I784" s="68"/>
      <c r="J784" s="68"/>
      <c r="K784" s="68"/>
      <c r="L784" s="68"/>
      <c r="M784" s="68"/>
      <c r="N784" s="68"/>
      <c r="O784" s="68"/>
      <c r="P784" s="68"/>
      <c r="Q784" s="68"/>
      <c r="R784" s="68"/>
      <c r="S784" s="68"/>
      <c r="T784" s="68"/>
    </row>
    <row r="785" spans="1:20" x14ac:dyDescent="0.25">
      <c r="A785" s="70"/>
      <c r="B785" s="68"/>
      <c r="G785" s="71"/>
      <c r="H785" s="68"/>
      <c r="I785" s="68"/>
      <c r="J785" s="68"/>
      <c r="K785" s="68"/>
      <c r="L785" s="68"/>
      <c r="M785" s="68"/>
      <c r="N785" s="68"/>
      <c r="O785" s="68"/>
      <c r="P785" s="68"/>
      <c r="Q785" s="68"/>
      <c r="R785" s="68"/>
      <c r="S785" s="68"/>
      <c r="T785" s="68"/>
    </row>
    <row r="786" spans="1:20" x14ac:dyDescent="0.25">
      <c r="A786" s="70"/>
      <c r="B786" s="68"/>
      <c r="G786" s="71"/>
      <c r="H786" s="68"/>
      <c r="I786" s="68"/>
      <c r="J786" s="68"/>
      <c r="K786" s="68"/>
      <c r="L786" s="68"/>
      <c r="M786" s="68"/>
      <c r="N786" s="68"/>
      <c r="O786" s="68"/>
      <c r="P786" s="68"/>
      <c r="Q786" s="68"/>
      <c r="R786" s="68"/>
      <c r="S786" s="68"/>
      <c r="T786" s="68"/>
    </row>
    <row r="787" spans="1:20" x14ac:dyDescent="0.25">
      <c r="A787" s="70"/>
      <c r="B787" s="68"/>
      <c r="G787" s="71"/>
      <c r="H787" s="68"/>
      <c r="I787" s="68"/>
      <c r="J787" s="68"/>
      <c r="K787" s="68"/>
      <c r="L787" s="68"/>
      <c r="M787" s="68"/>
      <c r="N787" s="68"/>
      <c r="O787" s="68"/>
      <c r="P787" s="68"/>
      <c r="Q787" s="68"/>
      <c r="R787" s="68"/>
      <c r="S787" s="68"/>
      <c r="T787" s="68"/>
    </row>
    <row r="788" spans="1:20" x14ac:dyDescent="0.25">
      <c r="A788" s="70"/>
      <c r="B788" s="68"/>
      <c r="G788" s="71"/>
      <c r="H788" s="68"/>
      <c r="I788" s="68"/>
      <c r="J788" s="68"/>
      <c r="K788" s="68"/>
      <c r="L788" s="68"/>
      <c r="M788" s="68"/>
      <c r="N788" s="68"/>
      <c r="O788" s="68"/>
      <c r="P788" s="68"/>
      <c r="Q788" s="68"/>
      <c r="R788" s="68"/>
      <c r="S788" s="68"/>
      <c r="T788" s="68"/>
    </row>
    <row r="789" spans="1:20" x14ac:dyDescent="0.25">
      <c r="A789" s="70"/>
      <c r="B789" s="68"/>
      <c r="G789" s="71"/>
      <c r="H789" s="68"/>
      <c r="I789" s="68"/>
      <c r="J789" s="68"/>
      <c r="K789" s="68"/>
      <c r="L789" s="68"/>
      <c r="M789" s="68"/>
      <c r="N789" s="68"/>
      <c r="O789" s="68"/>
      <c r="P789" s="68"/>
      <c r="Q789" s="68"/>
      <c r="R789" s="68"/>
      <c r="S789" s="68"/>
      <c r="T789" s="68"/>
    </row>
    <row r="790" spans="1:20" x14ac:dyDescent="0.25">
      <c r="A790" s="70"/>
      <c r="B790" s="68"/>
      <c r="G790" s="71"/>
      <c r="H790" s="68"/>
      <c r="I790" s="68"/>
      <c r="J790" s="68"/>
      <c r="K790" s="68"/>
      <c r="L790" s="68"/>
      <c r="M790" s="68"/>
      <c r="N790" s="68"/>
      <c r="O790" s="68"/>
      <c r="P790" s="68"/>
      <c r="Q790" s="68"/>
      <c r="R790" s="68"/>
      <c r="S790" s="68"/>
      <c r="T790" s="68"/>
    </row>
    <row r="791" spans="1:20" x14ac:dyDescent="0.25">
      <c r="A791" s="70"/>
      <c r="B791" s="68"/>
      <c r="G791" s="71"/>
      <c r="H791" s="68"/>
      <c r="I791" s="68"/>
      <c r="J791" s="68"/>
      <c r="K791" s="68"/>
      <c r="L791" s="68"/>
      <c r="M791" s="68"/>
      <c r="N791" s="68"/>
      <c r="O791" s="68"/>
      <c r="P791" s="68"/>
      <c r="Q791" s="68"/>
      <c r="R791" s="68"/>
      <c r="S791" s="68"/>
      <c r="T791" s="68"/>
    </row>
    <row r="792" spans="1:20" x14ac:dyDescent="0.25">
      <c r="A792" s="70"/>
      <c r="B792" s="68"/>
      <c r="G792" s="71"/>
      <c r="H792" s="68"/>
      <c r="I792" s="68"/>
      <c r="J792" s="68"/>
      <c r="K792" s="68"/>
      <c r="L792" s="68"/>
      <c r="M792" s="68"/>
      <c r="N792" s="68"/>
      <c r="O792" s="68"/>
      <c r="P792" s="68"/>
      <c r="Q792" s="68"/>
      <c r="R792" s="68"/>
      <c r="S792" s="68"/>
      <c r="T792" s="68"/>
    </row>
    <row r="793" spans="1:20" x14ac:dyDescent="0.25">
      <c r="A793" s="70"/>
      <c r="B793" s="68"/>
      <c r="G793" s="71"/>
      <c r="H793" s="68"/>
      <c r="I793" s="68"/>
      <c r="J793" s="68"/>
      <c r="K793" s="68"/>
      <c r="L793" s="68"/>
      <c r="M793" s="68"/>
      <c r="N793" s="68"/>
      <c r="O793" s="68"/>
      <c r="P793" s="68"/>
      <c r="Q793" s="68"/>
      <c r="R793" s="68"/>
      <c r="S793" s="68"/>
      <c r="T793" s="68"/>
    </row>
    <row r="794" spans="1:20" x14ac:dyDescent="0.25">
      <c r="A794" s="70"/>
      <c r="B794" s="68"/>
      <c r="G794" s="71"/>
      <c r="H794" s="68"/>
      <c r="I794" s="68"/>
      <c r="J794" s="68"/>
      <c r="K794" s="68"/>
      <c r="L794" s="68"/>
      <c r="M794" s="68"/>
      <c r="N794" s="68"/>
      <c r="O794" s="68"/>
      <c r="P794" s="68"/>
      <c r="Q794" s="68"/>
      <c r="R794" s="68"/>
      <c r="S794" s="68"/>
      <c r="T794" s="68"/>
    </row>
    <row r="795" spans="1:20" x14ac:dyDescent="0.25">
      <c r="A795" s="70"/>
      <c r="B795" s="68"/>
      <c r="G795" s="71"/>
      <c r="H795" s="68"/>
      <c r="I795" s="68"/>
      <c r="J795" s="68"/>
      <c r="K795" s="68"/>
      <c r="L795" s="68"/>
      <c r="M795" s="68"/>
      <c r="N795" s="68"/>
      <c r="O795" s="68"/>
      <c r="P795" s="68"/>
      <c r="Q795" s="68"/>
      <c r="R795" s="68"/>
      <c r="S795" s="68"/>
      <c r="T795" s="68"/>
    </row>
    <row r="796" spans="1:20" x14ac:dyDescent="0.25">
      <c r="A796" s="70"/>
      <c r="B796" s="68"/>
      <c r="G796" s="71"/>
      <c r="H796" s="68"/>
      <c r="I796" s="68"/>
      <c r="J796" s="68"/>
      <c r="K796" s="68"/>
      <c r="L796" s="68"/>
      <c r="M796" s="68"/>
      <c r="N796" s="68"/>
      <c r="O796" s="68"/>
      <c r="P796" s="68"/>
      <c r="Q796" s="68"/>
      <c r="R796" s="68"/>
      <c r="S796" s="68"/>
      <c r="T796" s="68"/>
    </row>
    <row r="797" spans="1:20" x14ac:dyDescent="0.25">
      <c r="A797" s="70"/>
      <c r="B797" s="68"/>
      <c r="G797" s="71"/>
      <c r="H797" s="68"/>
      <c r="I797" s="68"/>
      <c r="J797" s="68"/>
      <c r="K797" s="68"/>
      <c r="L797" s="68"/>
      <c r="M797" s="68"/>
      <c r="N797" s="68"/>
      <c r="O797" s="68"/>
      <c r="P797" s="68"/>
      <c r="Q797" s="68"/>
      <c r="R797" s="68"/>
      <c r="S797" s="68"/>
      <c r="T797" s="68"/>
    </row>
    <row r="798" spans="1:20" x14ac:dyDescent="0.25">
      <c r="A798" s="70"/>
      <c r="B798" s="68"/>
      <c r="G798" s="71"/>
      <c r="H798" s="68"/>
      <c r="I798" s="68"/>
      <c r="J798" s="68"/>
      <c r="K798" s="68"/>
      <c r="L798" s="68"/>
      <c r="M798" s="68"/>
      <c r="N798" s="68"/>
      <c r="O798" s="68"/>
      <c r="P798" s="68"/>
      <c r="Q798" s="68"/>
      <c r="R798" s="68"/>
      <c r="S798" s="68"/>
      <c r="T798" s="68"/>
    </row>
    <row r="799" spans="1:20" x14ac:dyDescent="0.25">
      <c r="A799" s="70"/>
      <c r="B799" s="68"/>
      <c r="G799" s="71"/>
      <c r="H799" s="68"/>
      <c r="I799" s="68"/>
      <c r="J799" s="68"/>
      <c r="K799" s="68"/>
      <c r="L799" s="68"/>
      <c r="M799" s="68"/>
      <c r="N799" s="68"/>
      <c r="O799" s="68"/>
      <c r="P799" s="68"/>
      <c r="Q799" s="68"/>
      <c r="R799" s="68"/>
      <c r="S799" s="68"/>
      <c r="T799" s="68"/>
    </row>
    <row r="800" spans="1:20" x14ac:dyDescent="0.25">
      <c r="A800" s="70"/>
      <c r="B800" s="68"/>
      <c r="G800" s="71"/>
      <c r="H800" s="68"/>
      <c r="I800" s="68"/>
      <c r="J800" s="68"/>
      <c r="K800" s="68"/>
      <c r="L800" s="68"/>
      <c r="M800" s="68"/>
      <c r="N800" s="68"/>
      <c r="O800" s="68"/>
      <c r="P800" s="68"/>
      <c r="Q800" s="68"/>
      <c r="R800" s="68"/>
      <c r="S800" s="68"/>
      <c r="T800" s="68"/>
    </row>
    <row r="801" spans="1:20" x14ac:dyDescent="0.25">
      <c r="A801" s="70"/>
      <c r="B801" s="68"/>
      <c r="G801" s="71"/>
      <c r="H801" s="68"/>
      <c r="I801" s="68"/>
      <c r="J801" s="68"/>
      <c r="K801" s="68"/>
      <c r="L801" s="68"/>
      <c r="M801" s="68"/>
      <c r="N801" s="68"/>
      <c r="O801" s="68"/>
      <c r="P801" s="68"/>
      <c r="Q801" s="68"/>
      <c r="R801" s="68"/>
      <c r="S801" s="68"/>
      <c r="T801" s="68"/>
    </row>
    <row r="802" spans="1:20" x14ac:dyDescent="0.25">
      <c r="A802" s="70"/>
      <c r="B802" s="68"/>
      <c r="G802" s="71"/>
      <c r="H802" s="68"/>
      <c r="I802" s="68"/>
      <c r="J802" s="68"/>
      <c r="K802" s="68"/>
      <c r="L802" s="68"/>
      <c r="M802" s="68"/>
      <c r="N802" s="68"/>
      <c r="O802" s="68"/>
      <c r="P802" s="68"/>
      <c r="Q802" s="68"/>
      <c r="R802" s="68"/>
      <c r="S802" s="68"/>
      <c r="T802" s="68"/>
    </row>
    <row r="803" spans="1:20" x14ac:dyDescent="0.25">
      <c r="A803" s="70"/>
      <c r="B803" s="68"/>
      <c r="G803" s="71"/>
      <c r="H803" s="68"/>
      <c r="I803" s="68"/>
      <c r="J803" s="68"/>
      <c r="K803" s="68"/>
      <c r="L803" s="68"/>
      <c r="M803" s="68"/>
      <c r="N803" s="68"/>
      <c r="O803" s="68"/>
      <c r="P803" s="68"/>
      <c r="Q803" s="68"/>
      <c r="R803" s="68"/>
      <c r="S803" s="68"/>
      <c r="T803" s="68"/>
    </row>
    <row r="804" spans="1:20" x14ac:dyDescent="0.25">
      <c r="A804" s="70"/>
      <c r="B804" s="68"/>
      <c r="G804" s="71"/>
      <c r="H804" s="68"/>
      <c r="I804" s="68"/>
      <c r="J804" s="68"/>
      <c r="K804" s="68"/>
      <c r="L804" s="68"/>
      <c r="M804" s="68"/>
      <c r="N804" s="68"/>
      <c r="O804" s="68"/>
      <c r="P804" s="68"/>
      <c r="Q804" s="68"/>
      <c r="R804" s="68"/>
      <c r="S804" s="68"/>
      <c r="T804" s="68"/>
    </row>
    <row r="805" spans="1:20" x14ac:dyDescent="0.25">
      <c r="A805" s="70"/>
      <c r="B805" s="68"/>
      <c r="G805" s="71"/>
      <c r="H805" s="68"/>
      <c r="I805" s="68"/>
      <c r="J805" s="68"/>
      <c r="K805" s="68"/>
      <c r="L805" s="68"/>
      <c r="M805" s="68"/>
      <c r="N805" s="68"/>
      <c r="O805" s="68"/>
      <c r="P805" s="68"/>
      <c r="Q805" s="68"/>
      <c r="R805" s="68"/>
      <c r="S805" s="68"/>
      <c r="T805" s="68"/>
    </row>
    <row r="806" spans="1:20" x14ac:dyDescent="0.25">
      <c r="A806" s="70"/>
      <c r="B806" s="68"/>
      <c r="G806" s="71"/>
      <c r="H806" s="68"/>
      <c r="I806" s="68"/>
      <c r="J806" s="68"/>
      <c r="K806" s="68"/>
      <c r="L806" s="68"/>
      <c r="M806" s="68"/>
      <c r="N806" s="68"/>
      <c r="O806" s="68"/>
      <c r="P806" s="68"/>
      <c r="Q806" s="68"/>
      <c r="R806" s="68"/>
      <c r="S806" s="68"/>
      <c r="T806" s="68"/>
    </row>
    <row r="807" spans="1:20" x14ac:dyDescent="0.25">
      <c r="A807" s="70"/>
      <c r="B807" s="68"/>
      <c r="G807" s="71"/>
      <c r="H807" s="68"/>
      <c r="I807" s="68"/>
      <c r="J807" s="68"/>
      <c r="K807" s="68"/>
      <c r="L807" s="68"/>
      <c r="M807" s="68"/>
      <c r="N807" s="68"/>
      <c r="O807" s="68"/>
      <c r="P807" s="68"/>
      <c r="Q807" s="68"/>
      <c r="R807" s="68"/>
      <c r="S807" s="68"/>
      <c r="T807" s="68"/>
    </row>
    <row r="808" spans="1:20" x14ac:dyDescent="0.25">
      <c r="A808" s="70"/>
      <c r="B808" s="68"/>
      <c r="G808" s="71"/>
      <c r="H808" s="68"/>
      <c r="I808" s="68"/>
      <c r="J808" s="68"/>
      <c r="K808" s="68"/>
      <c r="L808" s="68"/>
      <c r="M808" s="68"/>
      <c r="N808" s="68"/>
      <c r="O808" s="68"/>
      <c r="P808" s="68"/>
      <c r="Q808" s="68"/>
      <c r="R808" s="68"/>
      <c r="S808" s="68"/>
      <c r="T808" s="68"/>
    </row>
    <row r="809" spans="1:20" x14ac:dyDescent="0.25">
      <c r="A809" s="70"/>
      <c r="B809" s="68"/>
      <c r="G809" s="71"/>
      <c r="H809" s="68"/>
      <c r="I809" s="68"/>
      <c r="J809" s="68"/>
      <c r="K809" s="68"/>
      <c r="L809" s="68"/>
      <c r="M809" s="68"/>
      <c r="N809" s="68"/>
      <c r="O809" s="68"/>
      <c r="P809" s="68"/>
      <c r="Q809" s="68"/>
      <c r="R809" s="68"/>
      <c r="S809" s="68"/>
      <c r="T809" s="68"/>
    </row>
    <row r="810" spans="1:20" x14ac:dyDescent="0.25">
      <c r="A810" s="70"/>
      <c r="B810" s="68"/>
      <c r="G810" s="117"/>
      <c r="K810" s="68"/>
      <c r="L810" s="68"/>
    </row>
    <row r="811" spans="1:20" x14ac:dyDescent="0.25">
      <c r="A811" s="70"/>
      <c r="B811" s="68"/>
      <c r="G811" s="117"/>
      <c r="K811" s="68"/>
      <c r="L811" s="68"/>
    </row>
    <row r="812" spans="1:20" x14ac:dyDescent="0.25">
      <c r="A812" s="70"/>
      <c r="B812" s="68"/>
      <c r="G812" s="117"/>
      <c r="K812" s="68"/>
      <c r="L812" s="68"/>
    </row>
    <row r="813" spans="1:20" x14ac:dyDescent="0.25">
      <c r="A813" s="70"/>
      <c r="B813" s="68"/>
      <c r="G813" s="117"/>
      <c r="K813" s="68"/>
      <c r="L813" s="68"/>
    </row>
    <row r="814" spans="1:20" x14ac:dyDescent="0.25">
      <c r="A814" s="70"/>
      <c r="B814" s="68"/>
      <c r="G814" s="117"/>
      <c r="K814" s="68"/>
      <c r="L814" s="68"/>
    </row>
    <row r="815" spans="1:20" x14ac:dyDescent="0.25">
      <c r="A815" s="70"/>
      <c r="B815" s="68"/>
      <c r="G815" s="117"/>
      <c r="K815" s="68"/>
      <c r="L815" s="68"/>
    </row>
    <row r="816" spans="1:20" x14ac:dyDescent="0.25">
      <c r="A816" s="70"/>
      <c r="B816" s="68"/>
      <c r="G816" s="117"/>
      <c r="K816" s="68"/>
      <c r="L816" s="68"/>
    </row>
    <row r="817" spans="1:12" x14ac:dyDescent="0.25">
      <c r="A817" s="70"/>
      <c r="B817" s="68"/>
      <c r="G817" s="117"/>
      <c r="K817" s="68"/>
      <c r="L817" s="68"/>
    </row>
    <row r="818" spans="1:12" x14ac:dyDescent="0.25">
      <c r="A818" s="70"/>
      <c r="B818" s="68"/>
      <c r="G818" s="117"/>
      <c r="K818" s="68"/>
      <c r="L818" s="68"/>
    </row>
    <row r="819" spans="1:12" x14ac:dyDescent="0.25">
      <c r="A819" s="70"/>
      <c r="B819" s="68"/>
      <c r="G819" s="117"/>
      <c r="K819" s="68"/>
      <c r="L819" s="68"/>
    </row>
    <row r="820" spans="1:12" x14ac:dyDescent="0.25">
      <c r="A820" s="70"/>
      <c r="B820" s="68"/>
      <c r="G820" s="117"/>
      <c r="K820" s="68"/>
      <c r="L820" s="68"/>
    </row>
    <row r="821" spans="1:12" x14ac:dyDescent="0.25">
      <c r="A821" s="70"/>
      <c r="B821" s="68"/>
      <c r="G821" s="117"/>
      <c r="K821" s="68"/>
      <c r="L821" s="68"/>
    </row>
    <row r="822" spans="1:12" x14ac:dyDescent="0.25">
      <c r="A822" s="70"/>
      <c r="B822" s="68"/>
      <c r="G822" s="117"/>
      <c r="K822" s="68"/>
      <c r="L822" s="68"/>
    </row>
    <row r="823" spans="1:12" x14ac:dyDescent="0.25">
      <c r="A823" s="70"/>
      <c r="B823" s="68"/>
      <c r="G823" s="117"/>
      <c r="K823" s="68"/>
      <c r="L823" s="68"/>
    </row>
    <row r="824" spans="1:12" x14ac:dyDescent="0.25">
      <c r="A824" s="70"/>
      <c r="B824" s="68"/>
      <c r="G824" s="117"/>
      <c r="K824" s="68"/>
      <c r="L824" s="68"/>
    </row>
    <row r="825" spans="1:12" x14ac:dyDescent="0.25">
      <c r="A825" s="70"/>
      <c r="B825" s="68"/>
      <c r="G825" s="117"/>
      <c r="K825" s="68"/>
      <c r="L825" s="68"/>
    </row>
    <row r="826" spans="1:12" x14ac:dyDescent="0.25">
      <c r="A826" s="70"/>
      <c r="B826" s="68"/>
      <c r="G826" s="117"/>
      <c r="K826" s="68"/>
      <c r="L826" s="68"/>
    </row>
    <row r="827" spans="1:12" x14ac:dyDescent="0.25">
      <c r="A827" s="70"/>
      <c r="B827" s="68"/>
      <c r="G827" s="117"/>
      <c r="K827" s="68"/>
      <c r="L827" s="68"/>
    </row>
    <row r="828" spans="1:12" x14ac:dyDescent="0.25">
      <c r="A828" s="70"/>
      <c r="B828" s="68"/>
      <c r="G828" s="117"/>
      <c r="K828" s="68"/>
      <c r="L828" s="68"/>
    </row>
    <row r="829" spans="1:12" x14ac:dyDescent="0.25">
      <c r="A829" s="70"/>
      <c r="B829" s="68"/>
      <c r="G829" s="117"/>
      <c r="K829" s="68"/>
      <c r="L829" s="68"/>
    </row>
    <row r="830" spans="1:12" x14ac:dyDescent="0.25">
      <c r="A830" s="70"/>
      <c r="B830" s="68"/>
      <c r="G830" s="117"/>
      <c r="K830" s="68"/>
      <c r="L830" s="68"/>
    </row>
    <row r="831" spans="1:12" x14ac:dyDescent="0.25">
      <c r="A831" s="70"/>
      <c r="B831" s="68"/>
      <c r="G831" s="117"/>
      <c r="K831" s="68"/>
      <c r="L831" s="68"/>
    </row>
    <row r="832" spans="1:12" x14ac:dyDescent="0.25">
      <c r="A832" s="70"/>
      <c r="B832" s="68"/>
      <c r="G832" s="117"/>
      <c r="K832" s="68"/>
      <c r="L832" s="68"/>
    </row>
    <row r="833" spans="1:12" x14ac:dyDescent="0.25">
      <c r="A833" s="70"/>
      <c r="B833" s="68"/>
      <c r="G833" s="117"/>
      <c r="K833" s="68"/>
      <c r="L833" s="68"/>
    </row>
    <row r="834" spans="1:12" x14ac:dyDescent="0.25">
      <c r="A834" s="70"/>
      <c r="B834" s="68"/>
      <c r="G834" s="117"/>
      <c r="K834" s="68"/>
      <c r="L834" s="68"/>
    </row>
    <row r="835" spans="1:12" x14ac:dyDescent="0.25">
      <c r="A835" s="70"/>
      <c r="B835" s="68"/>
      <c r="G835" s="117"/>
      <c r="K835" s="68"/>
      <c r="L835" s="68"/>
    </row>
    <row r="836" spans="1:12" x14ac:dyDescent="0.25">
      <c r="A836" s="70"/>
      <c r="B836" s="68"/>
      <c r="G836" s="117"/>
      <c r="K836" s="68"/>
      <c r="L836" s="68"/>
    </row>
    <row r="837" spans="1:12" x14ac:dyDescent="0.25">
      <c r="A837" s="70"/>
      <c r="B837" s="68"/>
      <c r="G837" s="117"/>
      <c r="K837" s="68"/>
      <c r="L837" s="68"/>
    </row>
    <row r="838" spans="1:12" x14ac:dyDescent="0.25">
      <c r="A838" s="70"/>
      <c r="B838" s="68"/>
      <c r="G838" s="117"/>
      <c r="K838" s="68"/>
      <c r="L838" s="68"/>
    </row>
    <row r="839" spans="1:12" x14ac:dyDescent="0.25">
      <c r="A839" s="70"/>
      <c r="B839" s="68"/>
      <c r="G839" s="117"/>
      <c r="K839" s="68"/>
      <c r="L839" s="68"/>
    </row>
    <row r="840" spans="1:12" x14ac:dyDescent="0.25">
      <c r="A840" s="70"/>
      <c r="B840" s="68"/>
      <c r="G840" s="117"/>
      <c r="K840" s="68"/>
      <c r="L840" s="68"/>
    </row>
    <row r="841" spans="1:12" x14ac:dyDescent="0.25">
      <c r="A841" s="70"/>
      <c r="B841" s="68"/>
      <c r="G841" s="117"/>
      <c r="K841" s="68"/>
      <c r="L841" s="68"/>
    </row>
    <row r="842" spans="1:12" x14ac:dyDescent="0.25">
      <c r="A842" s="70"/>
      <c r="B842" s="68"/>
      <c r="G842" s="117"/>
      <c r="K842" s="68"/>
      <c r="L842" s="68"/>
    </row>
    <row r="843" spans="1:12" x14ac:dyDescent="0.25">
      <c r="A843" s="70"/>
      <c r="B843" s="68"/>
      <c r="G843" s="117"/>
      <c r="K843" s="68"/>
      <c r="L843" s="68"/>
    </row>
    <row r="844" spans="1:12" x14ac:dyDescent="0.25">
      <c r="A844" s="70"/>
      <c r="B844" s="68"/>
      <c r="G844" s="117"/>
      <c r="K844" s="68"/>
      <c r="L844" s="68"/>
    </row>
    <row r="845" spans="1:12" x14ac:dyDescent="0.25">
      <c r="A845" s="70"/>
      <c r="B845" s="68"/>
      <c r="G845" s="117"/>
      <c r="K845" s="68"/>
      <c r="L845" s="68"/>
    </row>
    <row r="846" spans="1:12" x14ac:dyDescent="0.25">
      <c r="A846" s="70"/>
      <c r="B846" s="68"/>
      <c r="G846" s="117"/>
      <c r="K846" s="68"/>
      <c r="L846" s="68"/>
    </row>
    <row r="847" spans="1:12" x14ac:dyDescent="0.25">
      <c r="A847" s="70"/>
      <c r="B847" s="68"/>
      <c r="G847" s="117"/>
      <c r="K847" s="68"/>
      <c r="L847" s="68"/>
    </row>
    <row r="848" spans="1:12" x14ac:dyDescent="0.25">
      <c r="A848" s="70"/>
      <c r="B848" s="68"/>
      <c r="G848" s="117"/>
      <c r="K848" s="68"/>
      <c r="L848" s="68"/>
    </row>
    <row r="849" spans="1:12" x14ac:dyDescent="0.25">
      <c r="A849" s="70"/>
      <c r="B849" s="68"/>
      <c r="G849" s="117"/>
      <c r="K849" s="68"/>
      <c r="L849" s="68"/>
    </row>
    <row r="850" spans="1:12" x14ac:dyDescent="0.25">
      <c r="A850" s="70"/>
      <c r="B850" s="68"/>
      <c r="G850" s="117"/>
      <c r="K850" s="68"/>
      <c r="L850" s="68"/>
    </row>
    <row r="851" spans="1:12" x14ac:dyDescent="0.25">
      <c r="A851" s="70"/>
      <c r="B851" s="68"/>
      <c r="G851" s="117"/>
      <c r="K851" s="68"/>
      <c r="L851" s="68"/>
    </row>
    <row r="852" spans="1:12" x14ac:dyDescent="0.25">
      <c r="A852" s="70"/>
      <c r="B852" s="68"/>
      <c r="G852" s="117"/>
      <c r="K852" s="68"/>
      <c r="L852" s="68"/>
    </row>
    <row r="853" spans="1:12" x14ac:dyDescent="0.25">
      <c r="A853" s="70"/>
      <c r="B853" s="68"/>
      <c r="G853" s="117"/>
      <c r="K853" s="68"/>
      <c r="L853" s="68"/>
    </row>
    <row r="854" spans="1:12" x14ac:dyDescent="0.25">
      <c r="A854" s="70"/>
      <c r="B854" s="68"/>
      <c r="G854" s="117"/>
      <c r="K854" s="68"/>
      <c r="L854" s="68"/>
    </row>
    <row r="855" spans="1:12" x14ac:dyDescent="0.25">
      <c r="A855" s="70"/>
      <c r="B855" s="68"/>
      <c r="G855" s="117"/>
      <c r="K855" s="68"/>
      <c r="L855" s="68"/>
    </row>
    <row r="856" spans="1:12" x14ac:dyDescent="0.25">
      <c r="A856" s="70"/>
      <c r="B856" s="68"/>
      <c r="G856" s="117"/>
      <c r="K856" s="68"/>
      <c r="L856" s="68"/>
    </row>
    <row r="857" spans="1:12" x14ac:dyDescent="0.25">
      <c r="A857" s="70"/>
      <c r="B857" s="68"/>
      <c r="G857" s="117"/>
      <c r="K857" s="68"/>
      <c r="L857" s="68"/>
    </row>
    <row r="858" spans="1:12" x14ac:dyDescent="0.25">
      <c r="A858" s="70"/>
      <c r="B858" s="68"/>
      <c r="G858" s="117"/>
      <c r="K858" s="68"/>
      <c r="L858" s="68"/>
    </row>
    <row r="859" spans="1:12" x14ac:dyDescent="0.25">
      <c r="A859" s="70"/>
      <c r="B859" s="68"/>
      <c r="G859" s="117"/>
      <c r="K859" s="68"/>
      <c r="L859" s="68"/>
    </row>
    <row r="860" spans="1:12" x14ac:dyDescent="0.25">
      <c r="A860" s="70"/>
      <c r="B860" s="68"/>
      <c r="G860" s="117"/>
      <c r="K860" s="68"/>
      <c r="L860" s="68"/>
    </row>
    <row r="861" spans="1:12" x14ac:dyDescent="0.25">
      <c r="A861" s="70"/>
      <c r="B861" s="68"/>
      <c r="G861" s="117"/>
      <c r="K861" s="68"/>
      <c r="L861" s="68"/>
    </row>
    <row r="862" spans="1:12" x14ac:dyDescent="0.25">
      <c r="A862" s="70"/>
      <c r="B862" s="68"/>
      <c r="G862" s="117"/>
      <c r="K862" s="68"/>
      <c r="L862" s="68"/>
    </row>
    <row r="863" spans="1:12" x14ac:dyDescent="0.25">
      <c r="A863" s="70"/>
      <c r="B863" s="68"/>
      <c r="G863" s="117"/>
      <c r="K863" s="68"/>
      <c r="L863" s="68"/>
    </row>
    <row r="864" spans="1:12" x14ac:dyDescent="0.25">
      <c r="A864" s="70"/>
      <c r="B864" s="68"/>
      <c r="G864" s="117"/>
      <c r="K864" s="68"/>
      <c r="L864" s="68"/>
    </row>
    <row r="865" spans="1:12" x14ac:dyDescent="0.25">
      <c r="A865" s="70"/>
      <c r="B865" s="68"/>
      <c r="G865" s="117"/>
      <c r="K865" s="68"/>
      <c r="L865" s="68"/>
    </row>
    <row r="866" spans="1:12" x14ac:dyDescent="0.25">
      <c r="A866" s="70"/>
      <c r="B866" s="68"/>
      <c r="G866" s="117"/>
      <c r="K866" s="68"/>
      <c r="L866" s="68"/>
    </row>
    <row r="867" spans="1:12" x14ac:dyDescent="0.25">
      <c r="A867" s="70"/>
      <c r="B867" s="68"/>
      <c r="G867" s="117"/>
      <c r="K867" s="68"/>
      <c r="L867" s="68"/>
    </row>
    <row r="868" spans="1:12" x14ac:dyDescent="0.25">
      <c r="A868" s="70"/>
      <c r="B868" s="68"/>
      <c r="G868" s="117"/>
      <c r="K868" s="68"/>
      <c r="L868" s="68"/>
    </row>
    <row r="869" spans="1:12" x14ac:dyDescent="0.25">
      <c r="A869" s="70"/>
      <c r="B869" s="68"/>
      <c r="G869" s="117"/>
      <c r="K869" s="68"/>
      <c r="L869" s="68"/>
    </row>
    <row r="870" spans="1:12" x14ac:dyDescent="0.25">
      <c r="A870" s="70"/>
      <c r="B870" s="68"/>
      <c r="G870" s="117"/>
      <c r="K870" s="68"/>
      <c r="L870" s="68"/>
    </row>
    <row r="871" spans="1:12" x14ac:dyDescent="0.25">
      <c r="A871" s="70"/>
      <c r="B871" s="68"/>
      <c r="G871" s="117"/>
      <c r="K871" s="68"/>
      <c r="L871" s="68"/>
    </row>
    <row r="872" spans="1:12" x14ac:dyDescent="0.25">
      <c r="A872" s="70"/>
      <c r="B872" s="68"/>
      <c r="G872" s="117"/>
      <c r="K872" s="68"/>
      <c r="L872" s="68"/>
    </row>
    <row r="873" spans="1:12" x14ac:dyDescent="0.25">
      <c r="A873" s="70"/>
      <c r="B873" s="68"/>
      <c r="G873" s="117"/>
      <c r="K873" s="68"/>
      <c r="L873" s="68"/>
    </row>
    <row r="874" spans="1:12" x14ac:dyDescent="0.25">
      <c r="A874" s="70"/>
      <c r="B874" s="68"/>
      <c r="G874" s="117"/>
      <c r="K874" s="68"/>
      <c r="L874" s="68"/>
    </row>
    <row r="875" spans="1:12" x14ac:dyDescent="0.25">
      <c r="A875" s="70"/>
      <c r="B875" s="68"/>
      <c r="G875" s="117"/>
      <c r="K875" s="68"/>
      <c r="L875" s="68"/>
    </row>
    <row r="876" spans="1:12" x14ac:dyDescent="0.25">
      <c r="A876" s="70"/>
      <c r="B876" s="68"/>
      <c r="G876" s="117"/>
      <c r="K876" s="68"/>
      <c r="L876" s="68"/>
    </row>
    <row r="877" spans="1:12" x14ac:dyDescent="0.25">
      <c r="A877" s="70"/>
      <c r="B877" s="68"/>
      <c r="G877" s="117"/>
      <c r="K877" s="68"/>
      <c r="L877" s="68"/>
    </row>
    <row r="878" spans="1:12" x14ac:dyDescent="0.25">
      <c r="A878" s="70"/>
      <c r="B878" s="68"/>
      <c r="G878" s="117"/>
      <c r="K878" s="68"/>
      <c r="L878" s="68"/>
    </row>
    <row r="879" spans="1:12" x14ac:dyDescent="0.25">
      <c r="A879" s="70"/>
      <c r="B879" s="68"/>
      <c r="G879" s="117"/>
      <c r="K879" s="68"/>
      <c r="L879" s="68"/>
    </row>
    <row r="880" spans="1:12" x14ac:dyDescent="0.25">
      <c r="A880" s="70"/>
      <c r="B880" s="68"/>
      <c r="G880" s="117"/>
      <c r="K880" s="68"/>
      <c r="L880" s="68"/>
    </row>
    <row r="881" spans="7:12" x14ac:dyDescent="0.25">
      <c r="G881" s="117"/>
      <c r="K881" s="68"/>
      <c r="L881" s="68"/>
    </row>
    <row r="882" spans="7:12" x14ac:dyDescent="0.25">
      <c r="G882" s="117"/>
      <c r="K882" s="68"/>
      <c r="L882" s="68"/>
    </row>
    <row r="883" spans="7:12" x14ac:dyDescent="0.25">
      <c r="G883" s="117"/>
      <c r="K883" s="68"/>
      <c r="L883" s="68"/>
    </row>
    <row r="884" spans="7:12" x14ac:dyDescent="0.25">
      <c r="G884" s="117"/>
      <c r="K884" s="68"/>
      <c r="L884" s="68"/>
    </row>
    <row r="885" spans="7:12" x14ac:dyDescent="0.25">
      <c r="G885" s="117"/>
      <c r="K885" s="68"/>
      <c r="L885" s="68"/>
    </row>
    <row r="886" spans="7:12" x14ac:dyDescent="0.25">
      <c r="G886" s="117"/>
      <c r="K886" s="68"/>
      <c r="L886" s="68"/>
    </row>
    <row r="887" spans="7:12" x14ac:dyDescent="0.25">
      <c r="G887" s="117"/>
      <c r="K887" s="68"/>
      <c r="L887" s="68"/>
    </row>
    <row r="888" spans="7:12" x14ac:dyDescent="0.25">
      <c r="G888" s="117"/>
      <c r="K888" s="68"/>
      <c r="L888" s="68"/>
    </row>
    <row r="889" spans="7:12" x14ac:dyDescent="0.25">
      <c r="G889" s="117"/>
      <c r="K889" s="68"/>
      <c r="L889" s="68"/>
    </row>
    <row r="890" spans="7:12" x14ac:dyDescent="0.25">
      <c r="G890" s="117"/>
      <c r="K890" s="68"/>
      <c r="L890" s="68"/>
    </row>
    <row r="891" spans="7:12" x14ac:dyDescent="0.25">
      <c r="G891" s="117"/>
      <c r="K891" s="68"/>
      <c r="L891" s="68"/>
    </row>
    <row r="892" spans="7:12" x14ac:dyDescent="0.25">
      <c r="G892" s="117"/>
      <c r="K892" s="68"/>
      <c r="L892" s="68"/>
    </row>
    <row r="893" spans="7:12" x14ac:dyDescent="0.25">
      <c r="G893" s="117"/>
      <c r="K893" s="68"/>
      <c r="L893" s="68"/>
    </row>
    <row r="894" spans="7:12" x14ac:dyDescent="0.25">
      <c r="G894" s="117"/>
      <c r="K894" s="68"/>
      <c r="L894" s="68"/>
    </row>
    <row r="895" spans="7:12" x14ac:dyDescent="0.25">
      <c r="G895" s="117"/>
      <c r="K895" s="68"/>
      <c r="L895" s="68"/>
    </row>
    <row r="896" spans="7:12" x14ac:dyDescent="0.25">
      <c r="G896" s="117"/>
      <c r="K896" s="68"/>
      <c r="L896" s="68"/>
    </row>
    <row r="897" spans="7:12" x14ac:dyDescent="0.25">
      <c r="G897" s="117"/>
      <c r="K897" s="68"/>
      <c r="L897" s="68"/>
    </row>
    <row r="898" spans="7:12" x14ac:dyDescent="0.25">
      <c r="G898" s="117"/>
      <c r="K898" s="68"/>
      <c r="L898" s="68"/>
    </row>
    <row r="899" spans="7:12" x14ac:dyDescent="0.25">
      <c r="G899" s="117"/>
      <c r="K899" s="68"/>
      <c r="L899" s="68"/>
    </row>
    <row r="900" spans="7:12" x14ac:dyDescent="0.25">
      <c r="G900" s="117"/>
      <c r="K900" s="68"/>
      <c r="L900" s="68"/>
    </row>
    <row r="901" spans="7:12" x14ac:dyDescent="0.25">
      <c r="G901" s="117"/>
      <c r="K901" s="68"/>
      <c r="L901" s="68"/>
    </row>
    <row r="902" spans="7:12" x14ac:dyDescent="0.25">
      <c r="G902" s="117"/>
      <c r="K902" s="68"/>
      <c r="L902" s="68"/>
    </row>
    <row r="903" spans="7:12" x14ac:dyDescent="0.25">
      <c r="G903" s="117"/>
      <c r="K903" s="68"/>
      <c r="L903" s="68"/>
    </row>
    <row r="904" spans="7:12" x14ac:dyDescent="0.25">
      <c r="G904" s="117"/>
      <c r="K904" s="68"/>
      <c r="L904" s="68"/>
    </row>
    <row r="905" spans="7:12" x14ac:dyDescent="0.25">
      <c r="G905" s="117"/>
      <c r="K905" s="68"/>
      <c r="L905" s="68"/>
    </row>
    <row r="906" spans="7:12" x14ac:dyDescent="0.25">
      <c r="G906" s="117"/>
      <c r="K906" s="68"/>
      <c r="L906" s="68"/>
    </row>
    <row r="907" spans="7:12" x14ac:dyDescent="0.25">
      <c r="G907" s="117"/>
      <c r="K907" s="68"/>
      <c r="L907" s="68"/>
    </row>
    <row r="908" spans="7:12" x14ac:dyDescent="0.25">
      <c r="G908" s="117"/>
      <c r="K908" s="68"/>
      <c r="L908" s="68"/>
    </row>
    <row r="909" spans="7:12" x14ac:dyDescent="0.25">
      <c r="G909" s="117"/>
      <c r="K909" s="68"/>
      <c r="L909" s="68"/>
    </row>
    <row r="910" spans="7:12" x14ac:dyDescent="0.25">
      <c r="G910" s="117"/>
      <c r="K910" s="68"/>
      <c r="L910" s="68"/>
    </row>
    <row r="911" spans="7:12" x14ac:dyDescent="0.25">
      <c r="G911" s="117"/>
      <c r="K911" s="68"/>
      <c r="L911" s="68"/>
    </row>
    <row r="912" spans="7:12" x14ac:dyDescent="0.25">
      <c r="G912" s="117"/>
      <c r="K912" s="68"/>
      <c r="L912" s="68"/>
    </row>
    <row r="913" spans="7:12" x14ac:dyDescent="0.25">
      <c r="G913" s="117"/>
      <c r="K913" s="68"/>
      <c r="L913" s="68"/>
    </row>
    <row r="914" spans="7:12" x14ac:dyDescent="0.25">
      <c r="G914" s="117"/>
      <c r="K914" s="68"/>
      <c r="L914" s="68"/>
    </row>
    <row r="915" spans="7:12" x14ac:dyDescent="0.25">
      <c r="G915" s="117"/>
      <c r="K915" s="68"/>
      <c r="L915" s="68"/>
    </row>
    <row r="916" spans="7:12" x14ac:dyDescent="0.25">
      <c r="G916" s="117"/>
      <c r="K916" s="68"/>
      <c r="L916" s="68"/>
    </row>
    <row r="917" spans="7:12" x14ac:dyDescent="0.25">
      <c r="G917" s="117"/>
      <c r="K917" s="68"/>
      <c r="L917" s="68"/>
    </row>
    <row r="918" spans="7:12" x14ac:dyDescent="0.25">
      <c r="G918" s="117"/>
      <c r="K918" s="68"/>
      <c r="L918" s="68"/>
    </row>
    <row r="919" spans="7:12" x14ac:dyDescent="0.25">
      <c r="G919" s="117"/>
      <c r="K919" s="68"/>
      <c r="L919" s="68"/>
    </row>
    <row r="920" spans="7:12" x14ac:dyDescent="0.25">
      <c r="G920" s="117"/>
      <c r="K920" s="68"/>
      <c r="L920" s="68"/>
    </row>
    <row r="921" spans="7:12" x14ac:dyDescent="0.25">
      <c r="G921" s="117"/>
      <c r="K921" s="68"/>
      <c r="L921" s="68"/>
    </row>
    <row r="922" spans="7:12" x14ac:dyDescent="0.25">
      <c r="G922" s="117"/>
      <c r="K922" s="68"/>
      <c r="L922" s="68"/>
    </row>
    <row r="923" spans="7:12" x14ac:dyDescent="0.25">
      <c r="G923" s="117"/>
      <c r="K923" s="68"/>
      <c r="L923" s="68"/>
    </row>
    <row r="924" spans="7:12" x14ac:dyDescent="0.25">
      <c r="G924" s="117"/>
      <c r="K924" s="68"/>
      <c r="L924" s="68"/>
    </row>
    <row r="925" spans="7:12" x14ac:dyDescent="0.25">
      <c r="G925" s="117"/>
      <c r="K925" s="68"/>
      <c r="L925" s="68"/>
    </row>
    <row r="926" spans="7:12" x14ac:dyDescent="0.25">
      <c r="G926" s="117"/>
      <c r="K926" s="68"/>
      <c r="L926" s="68"/>
    </row>
    <row r="927" spans="7:12" x14ac:dyDescent="0.25">
      <c r="G927" s="117"/>
      <c r="K927" s="68"/>
      <c r="L927" s="68"/>
    </row>
    <row r="928" spans="7:12" x14ac:dyDescent="0.25">
      <c r="G928" s="117"/>
      <c r="K928" s="68"/>
      <c r="L928" s="68"/>
    </row>
    <row r="929" spans="7:12" x14ac:dyDescent="0.25">
      <c r="G929" s="117"/>
      <c r="K929" s="68"/>
      <c r="L929" s="68"/>
    </row>
    <row r="930" spans="7:12" x14ac:dyDescent="0.25">
      <c r="G930" s="117"/>
      <c r="K930" s="68"/>
      <c r="L930" s="68"/>
    </row>
    <row r="931" spans="7:12" x14ac:dyDescent="0.25">
      <c r="G931" s="117"/>
      <c r="K931" s="68"/>
    </row>
    <row r="932" spans="7:12" x14ac:dyDescent="0.25">
      <c r="G932" s="117"/>
      <c r="K932" s="68"/>
    </row>
    <row r="933" spans="7:12" x14ac:dyDescent="0.25">
      <c r="K933" s="68"/>
    </row>
    <row r="934" spans="7:12" x14ac:dyDescent="0.25">
      <c r="K934" s="68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B292B-9E12-4355-89B4-7383EACA4BA3}">
  <sheetPr codeName="Sheet7"/>
  <dimension ref="A1:AA238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24" sqref="A24"/>
    </sheetView>
  </sheetViews>
  <sheetFormatPr defaultRowHeight="15" x14ac:dyDescent="0.25"/>
  <cols>
    <col min="1" max="1" width="28.5703125" customWidth="1"/>
    <col min="2" max="2" width="10.28515625" customWidth="1"/>
    <col min="6" max="6" width="14.85546875" customWidth="1"/>
    <col min="16" max="16" width="11.42578125" customWidth="1"/>
    <col min="22" max="22" width="25.42578125" customWidth="1"/>
    <col min="23" max="23" width="12.85546875" customWidth="1"/>
    <col min="24" max="24" width="63.140625" customWidth="1"/>
  </cols>
  <sheetData>
    <row r="1" spans="1:25" ht="21" x14ac:dyDescent="0.35">
      <c r="A1" s="12" t="s">
        <v>816</v>
      </c>
      <c r="B1" s="12"/>
      <c r="C1" s="12"/>
      <c r="D1" s="13"/>
      <c r="E1" s="13"/>
      <c r="G1" s="14" t="s">
        <v>448</v>
      </c>
      <c r="H1" s="13"/>
      <c r="I1" s="13"/>
      <c r="J1" s="13"/>
      <c r="K1" s="13"/>
      <c r="L1" s="17" t="s">
        <v>545</v>
      </c>
      <c r="M1" s="13"/>
      <c r="N1" s="13"/>
      <c r="O1" s="13" t="s">
        <v>713</v>
      </c>
      <c r="P1" t="s">
        <v>797</v>
      </c>
      <c r="Q1" s="13"/>
      <c r="R1" s="13"/>
      <c r="S1" s="6" t="s">
        <v>1146</v>
      </c>
      <c r="T1" s="13"/>
      <c r="U1" s="13"/>
      <c r="V1" s="13"/>
      <c r="W1" s="13"/>
      <c r="X1" s="13"/>
      <c r="Y1" s="13"/>
    </row>
    <row r="2" spans="1:25" x14ac:dyDescent="0.25">
      <c r="A2" s="15" t="s">
        <v>195</v>
      </c>
      <c r="B2" s="16">
        <f>AVERAGE(Q8:Q1500)</f>
        <v>9.25</v>
      </c>
      <c r="C2" s="13"/>
      <c r="D2" s="13"/>
      <c r="E2" s="13"/>
      <c r="F2" s="17" t="s">
        <v>123</v>
      </c>
      <c r="G2" s="18">
        <v>235</v>
      </c>
      <c r="H2" s="13"/>
      <c r="I2" s="25" t="s">
        <v>500</v>
      </c>
      <c r="J2" s="41"/>
      <c r="K2" s="13"/>
      <c r="L2" s="13" t="s">
        <v>542</v>
      </c>
      <c r="M2" s="13">
        <v>5.45</v>
      </c>
      <c r="N2" s="13"/>
      <c r="O2" s="13" t="s">
        <v>669</v>
      </c>
      <c r="P2" s="13"/>
      <c r="Q2" s="13"/>
      <c r="R2" s="13"/>
      <c r="S2" s="6" t="s">
        <v>1143</v>
      </c>
      <c r="T2" s="13"/>
      <c r="U2" s="13"/>
      <c r="V2" s="13"/>
      <c r="W2" s="13"/>
      <c r="X2" s="13"/>
      <c r="Y2" s="13"/>
    </row>
    <row r="3" spans="1:25" x14ac:dyDescent="0.25">
      <c r="A3" s="15" t="s">
        <v>196</v>
      </c>
      <c r="B3" s="16">
        <f>AVERAGE(R8:R1567)</f>
        <v>7.5437499999999993</v>
      </c>
      <c r="C3" s="13"/>
      <c r="D3" s="13"/>
      <c r="E3" s="13"/>
      <c r="F3" s="17" t="s">
        <v>121</v>
      </c>
      <c r="G3" s="18" t="s">
        <v>447</v>
      </c>
      <c r="H3" s="13"/>
      <c r="I3" s="25" t="s">
        <v>454</v>
      </c>
      <c r="J3" s="42"/>
      <c r="K3" s="13"/>
      <c r="L3" s="13" t="s">
        <v>543</v>
      </c>
      <c r="M3" s="13">
        <v>55.7</v>
      </c>
      <c r="N3" s="13"/>
      <c r="O3" s="13"/>
      <c r="P3" s="13"/>
      <c r="Q3" s="13"/>
      <c r="R3" s="13"/>
      <c r="S3" s="6" t="s">
        <v>1144</v>
      </c>
      <c r="T3" s="13"/>
      <c r="U3" s="13"/>
      <c r="V3" s="13"/>
      <c r="W3" s="13"/>
      <c r="X3" s="13"/>
      <c r="Y3" s="13"/>
    </row>
    <row r="4" spans="1:25" x14ac:dyDescent="0.25">
      <c r="A4" s="15" t="s">
        <v>197</v>
      </c>
      <c r="B4" s="19">
        <f>AVERAGE(S8:S1503)</f>
        <v>404.70624999999995</v>
      </c>
      <c r="C4" s="13"/>
      <c r="D4" s="13"/>
      <c r="E4" s="13"/>
      <c r="F4" s="17" t="s">
        <v>120</v>
      </c>
      <c r="G4" s="18">
        <v>6</v>
      </c>
      <c r="H4" s="13"/>
      <c r="I4" s="13"/>
      <c r="J4" s="13"/>
      <c r="K4" s="13"/>
      <c r="L4" s="13" t="s">
        <v>544</v>
      </c>
      <c r="M4" s="13">
        <v>596</v>
      </c>
      <c r="N4" s="13"/>
      <c r="O4" s="13"/>
      <c r="P4" s="13"/>
      <c r="Q4" s="13"/>
      <c r="R4" s="13"/>
      <c r="S4" s="228" t="s">
        <v>1145</v>
      </c>
      <c r="T4" s="13"/>
      <c r="U4" s="13"/>
      <c r="V4" s="13"/>
      <c r="W4" s="13"/>
      <c r="X4" s="13"/>
      <c r="Y4" s="13"/>
    </row>
    <row r="5" spans="1:25" x14ac:dyDescent="0.25">
      <c r="A5" s="15" t="s">
        <v>198</v>
      </c>
      <c r="B5" s="57">
        <f>AVERAGE(U8:U1500)</f>
        <v>318.43333333333339</v>
      </c>
      <c r="C5" s="13"/>
      <c r="D5" s="13"/>
      <c r="E5" s="13"/>
      <c r="F5" s="17" t="s">
        <v>122</v>
      </c>
      <c r="G5" s="18">
        <v>500</v>
      </c>
      <c r="H5" s="13"/>
      <c r="I5" s="6" t="s">
        <v>499</v>
      </c>
      <c r="J5" s="6" t="s">
        <v>499</v>
      </c>
      <c r="K5" s="13"/>
      <c r="L5" s="13"/>
      <c r="M5" s="6" t="s">
        <v>499</v>
      </c>
      <c r="N5" s="6" t="s">
        <v>499</v>
      </c>
      <c r="O5" s="13"/>
      <c r="P5" s="13"/>
      <c r="Q5" s="13"/>
      <c r="R5" s="13"/>
      <c r="S5" s="172" t="s">
        <v>122</v>
      </c>
      <c r="T5" s="13"/>
      <c r="U5" s="13"/>
      <c r="V5" s="13"/>
      <c r="W5" s="13"/>
      <c r="X5" s="13"/>
      <c r="Y5" s="13"/>
    </row>
    <row r="6" spans="1:25" x14ac:dyDescent="0.25">
      <c r="A6" s="51" t="s">
        <v>710</v>
      </c>
      <c r="B6" s="16">
        <f>AVERAGE(T16:T1500)</f>
        <v>146.46250000000001</v>
      </c>
      <c r="C6" s="13"/>
      <c r="D6" s="6" t="s">
        <v>183</v>
      </c>
      <c r="E6" s="6" t="s">
        <v>184</v>
      </c>
      <c r="F6" s="13"/>
      <c r="G6" s="6" t="s">
        <v>40</v>
      </c>
      <c r="H6" s="6" t="s">
        <v>40</v>
      </c>
      <c r="I6" s="6" t="s">
        <v>40</v>
      </c>
      <c r="J6" s="6" t="s">
        <v>40</v>
      </c>
      <c r="K6" s="6" t="s">
        <v>30</v>
      </c>
      <c r="L6" s="6" t="s">
        <v>30</v>
      </c>
      <c r="M6" s="6" t="s">
        <v>30</v>
      </c>
      <c r="N6" s="6" t="s">
        <v>30</v>
      </c>
      <c r="O6" s="6" t="s">
        <v>187</v>
      </c>
      <c r="P6" s="6" t="s">
        <v>186</v>
      </c>
      <c r="Q6" s="6" t="s">
        <v>120</v>
      </c>
      <c r="R6" s="13"/>
      <c r="S6" s="20" t="s">
        <v>1142</v>
      </c>
      <c r="T6" s="20" t="s">
        <v>540</v>
      </c>
      <c r="U6" s="20" t="s">
        <v>123</v>
      </c>
      <c r="V6" s="13"/>
      <c r="W6" s="17" t="s">
        <v>147</v>
      </c>
      <c r="X6" s="13"/>
      <c r="Y6" s="13"/>
    </row>
    <row r="7" spans="1:25" x14ac:dyDescent="0.25">
      <c r="A7" s="54" t="s">
        <v>0</v>
      </c>
      <c r="B7" s="55" t="s">
        <v>1</v>
      </c>
      <c r="C7" s="55" t="s">
        <v>169</v>
      </c>
      <c r="D7" s="55" t="s">
        <v>185</v>
      </c>
      <c r="E7" s="55" t="s">
        <v>185</v>
      </c>
      <c r="F7" s="55" t="s">
        <v>10</v>
      </c>
      <c r="G7" s="55" t="s">
        <v>2</v>
      </c>
      <c r="H7" s="55" t="s">
        <v>3</v>
      </c>
      <c r="I7" s="55" t="s">
        <v>31</v>
      </c>
      <c r="J7" s="55" t="s">
        <v>32</v>
      </c>
      <c r="K7" s="55" t="s">
        <v>2</v>
      </c>
      <c r="L7" s="55" t="s">
        <v>3</v>
      </c>
      <c r="M7" s="55" t="s">
        <v>31</v>
      </c>
      <c r="N7" s="55" t="s">
        <v>32</v>
      </c>
      <c r="O7" s="55" t="s">
        <v>2</v>
      </c>
      <c r="P7" s="55" t="s">
        <v>2</v>
      </c>
      <c r="Q7" s="56" t="s">
        <v>124</v>
      </c>
      <c r="R7" s="56" t="s">
        <v>121</v>
      </c>
      <c r="S7" s="56" t="s">
        <v>553</v>
      </c>
      <c r="T7" s="56" t="s">
        <v>552</v>
      </c>
      <c r="U7" s="56" t="s">
        <v>173</v>
      </c>
      <c r="V7" s="55" t="s">
        <v>4</v>
      </c>
      <c r="W7" s="55" t="s">
        <v>148</v>
      </c>
      <c r="X7" s="55" t="s">
        <v>16</v>
      </c>
      <c r="Y7" s="55" t="s">
        <v>654</v>
      </c>
    </row>
    <row r="8" spans="1:25" x14ac:dyDescent="0.25">
      <c r="A8" s="21">
        <v>42901</v>
      </c>
      <c r="B8" s="25">
        <v>1212</v>
      </c>
      <c r="C8" s="35"/>
      <c r="D8" s="25">
        <v>1240</v>
      </c>
      <c r="E8" s="25"/>
      <c r="F8" s="21" t="s">
        <v>274</v>
      </c>
      <c r="G8" s="23">
        <v>75.2</v>
      </c>
      <c r="H8" s="23">
        <v>24</v>
      </c>
      <c r="I8" s="23"/>
      <c r="J8" s="23"/>
      <c r="K8" s="23">
        <v>96</v>
      </c>
      <c r="L8" s="23">
        <v>35.555555555555557</v>
      </c>
      <c r="M8" s="25"/>
      <c r="N8" s="25"/>
      <c r="O8" s="25"/>
      <c r="P8" s="25"/>
      <c r="Q8" s="23">
        <v>10.1</v>
      </c>
      <c r="R8" s="33">
        <v>7.82</v>
      </c>
      <c r="S8" s="22">
        <v>457.6</v>
      </c>
      <c r="T8" s="22"/>
      <c r="U8" s="23">
        <v>47.4</v>
      </c>
      <c r="V8" s="25" t="s">
        <v>38</v>
      </c>
      <c r="W8" s="28"/>
      <c r="X8" s="27" t="s">
        <v>271</v>
      </c>
      <c r="Y8" s="4">
        <v>54.4</v>
      </c>
    </row>
    <row r="9" spans="1:25" x14ac:dyDescent="0.25">
      <c r="A9" s="21">
        <v>42908</v>
      </c>
      <c r="B9" s="25">
        <v>1321</v>
      </c>
      <c r="C9" s="35" t="s">
        <v>289</v>
      </c>
      <c r="D9" s="25">
        <v>1700</v>
      </c>
      <c r="E9" s="25">
        <v>1700</v>
      </c>
      <c r="F9" s="21" t="s">
        <v>274</v>
      </c>
      <c r="G9" s="23">
        <v>81.900000000000006</v>
      </c>
      <c r="H9" s="23">
        <v>27.722222222222225</v>
      </c>
      <c r="I9" s="23"/>
      <c r="J9" s="23"/>
      <c r="K9" s="23">
        <v>112.9</v>
      </c>
      <c r="L9" s="23">
        <v>44.94444444444445</v>
      </c>
      <c r="M9" s="25"/>
      <c r="N9" s="25"/>
      <c r="O9" s="25"/>
      <c r="P9" s="25"/>
      <c r="Q9" s="23">
        <v>9.6</v>
      </c>
      <c r="R9" s="25">
        <v>7.79</v>
      </c>
      <c r="S9" s="22">
        <v>458.90000000000003</v>
      </c>
      <c r="T9" s="22"/>
      <c r="U9" s="23">
        <v>37.700000000000003</v>
      </c>
      <c r="V9" s="25" t="s">
        <v>39</v>
      </c>
      <c r="W9" s="28">
        <v>40.56</v>
      </c>
      <c r="X9" s="27"/>
      <c r="Y9" s="4">
        <v>54.4</v>
      </c>
    </row>
    <row r="10" spans="1:25" x14ac:dyDescent="0.25">
      <c r="A10" s="21">
        <v>42918</v>
      </c>
      <c r="B10" s="25">
        <v>1256</v>
      </c>
      <c r="C10" s="35" t="s">
        <v>354</v>
      </c>
      <c r="D10" s="25">
        <v>1700</v>
      </c>
      <c r="E10" s="25">
        <v>1700</v>
      </c>
      <c r="F10" s="21" t="s">
        <v>274</v>
      </c>
      <c r="G10" s="23">
        <v>76.2</v>
      </c>
      <c r="H10" s="23">
        <v>24.555555555555557</v>
      </c>
      <c r="I10" s="23"/>
      <c r="J10" s="23"/>
      <c r="K10" s="23">
        <v>98.2</v>
      </c>
      <c r="L10" s="23">
        <v>36.777777777777779</v>
      </c>
      <c r="M10" s="25"/>
      <c r="N10" s="25"/>
      <c r="O10" s="25"/>
      <c r="P10" s="25"/>
      <c r="Q10" s="23">
        <v>8.8000000000000007</v>
      </c>
      <c r="R10" s="33">
        <v>7.73</v>
      </c>
      <c r="S10" s="22">
        <v>466.7</v>
      </c>
      <c r="T10" s="22"/>
      <c r="U10" s="23">
        <v>33.6</v>
      </c>
      <c r="V10" s="25" t="s">
        <v>20</v>
      </c>
      <c r="W10" s="28">
        <v>42.395000000000003</v>
      </c>
      <c r="X10" s="27"/>
      <c r="Y10" s="4">
        <v>54.4</v>
      </c>
    </row>
    <row r="11" spans="1:25" x14ac:dyDescent="0.25">
      <c r="A11" s="21">
        <v>42925</v>
      </c>
      <c r="B11" s="25">
        <v>1125</v>
      </c>
      <c r="C11" s="35" t="s">
        <v>349</v>
      </c>
      <c r="D11" s="25">
        <v>1320</v>
      </c>
      <c r="E11" s="25">
        <v>1320</v>
      </c>
      <c r="F11" s="21" t="s">
        <v>274</v>
      </c>
      <c r="G11" s="23">
        <v>81.3</v>
      </c>
      <c r="H11" s="23">
        <v>27.388888888888886</v>
      </c>
      <c r="I11" s="23"/>
      <c r="J11" s="23"/>
      <c r="K11" s="23">
        <v>98.5</v>
      </c>
      <c r="L11" s="23">
        <v>36.944444444444443</v>
      </c>
      <c r="M11" s="25"/>
      <c r="N11" s="25"/>
      <c r="O11" s="25"/>
      <c r="P11" s="25"/>
      <c r="Q11" s="23">
        <v>8.6999999999999993</v>
      </c>
      <c r="R11" s="33">
        <v>7.8</v>
      </c>
      <c r="S11" s="22">
        <v>449.8</v>
      </c>
      <c r="T11" s="22"/>
      <c r="U11" s="23">
        <v>43.5</v>
      </c>
      <c r="V11" s="25" t="s">
        <v>28</v>
      </c>
      <c r="W11" s="28"/>
      <c r="X11" s="27"/>
      <c r="Y11" s="4">
        <v>54.4</v>
      </c>
    </row>
    <row r="12" spans="1:25" x14ac:dyDescent="0.25">
      <c r="A12" s="21">
        <v>42933</v>
      </c>
      <c r="B12" s="25">
        <v>1557</v>
      </c>
      <c r="C12" s="35" t="s">
        <v>398</v>
      </c>
      <c r="D12" s="25">
        <v>1645</v>
      </c>
      <c r="E12" s="25">
        <v>1730</v>
      </c>
      <c r="F12" s="21" t="s">
        <v>274</v>
      </c>
      <c r="G12" s="23">
        <v>81.3</v>
      </c>
      <c r="H12" s="23">
        <v>27.388888888888886</v>
      </c>
      <c r="I12" s="23">
        <v>78.449999999999989</v>
      </c>
      <c r="J12" s="23">
        <v>25.80555555555555</v>
      </c>
      <c r="K12" s="23">
        <v>88.1</v>
      </c>
      <c r="L12" s="23">
        <v>31.166666666666664</v>
      </c>
      <c r="M12" s="23">
        <v>84.5</v>
      </c>
      <c r="N12" s="23">
        <v>29.166666666666664</v>
      </c>
      <c r="O12" s="25">
        <v>99.4</v>
      </c>
      <c r="P12" s="25">
        <v>69.599999999999994</v>
      </c>
      <c r="Q12" s="25">
        <v>10.5</v>
      </c>
      <c r="R12" s="33">
        <v>7.68</v>
      </c>
      <c r="S12" s="22">
        <v>436.8</v>
      </c>
      <c r="T12" s="22"/>
      <c r="U12" s="23">
        <v>95.9</v>
      </c>
      <c r="V12" s="25" t="s">
        <v>28</v>
      </c>
      <c r="W12" s="28"/>
      <c r="X12" s="25"/>
      <c r="Y12" s="4">
        <v>54.4</v>
      </c>
    </row>
    <row r="13" spans="1:25" x14ac:dyDescent="0.25">
      <c r="A13" s="21">
        <v>42939</v>
      </c>
      <c r="B13" s="25">
        <v>1245</v>
      </c>
      <c r="C13" s="13" t="s">
        <v>434</v>
      </c>
      <c r="D13" s="22">
        <v>1748</v>
      </c>
      <c r="E13" s="25">
        <v>1730</v>
      </c>
      <c r="F13" s="21" t="s">
        <v>274</v>
      </c>
      <c r="G13" s="23">
        <v>80.900000000000006</v>
      </c>
      <c r="H13" s="23">
        <v>27.166666666666668</v>
      </c>
      <c r="I13" s="23"/>
      <c r="J13" s="23"/>
      <c r="K13" s="23">
        <v>94.2</v>
      </c>
      <c r="L13" s="23">
        <v>34.555555555555557</v>
      </c>
      <c r="M13" s="25"/>
      <c r="N13" s="25"/>
      <c r="O13" s="25"/>
      <c r="P13" s="25"/>
      <c r="Q13" s="23">
        <v>9</v>
      </c>
      <c r="R13" s="33">
        <v>7.66</v>
      </c>
      <c r="S13" s="22">
        <v>388.7</v>
      </c>
      <c r="T13" s="22"/>
      <c r="U13" s="36">
        <v>579.4</v>
      </c>
      <c r="V13" s="25" t="s">
        <v>11</v>
      </c>
      <c r="W13" s="28"/>
      <c r="X13" s="27" t="s">
        <v>17</v>
      </c>
      <c r="Y13" s="4">
        <v>54.4</v>
      </c>
    </row>
    <row r="14" spans="1:25" x14ac:dyDescent="0.25">
      <c r="A14" s="2">
        <v>42946</v>
      </c>
      <c r="B14" s="10">
        <v>1136</v>
      </c>
      <c r="C14" t="s">
        <v>468</v>
      </c>
      <c r="D14" s="1">
        <v>1605</v>
      </c>
      <c r="E14" s="1">
        <v>1604</v>
      </c>
      <c r="F14" s="2" t="s">
        <v>274</v>
      </c>
      <c r="G14" s="4">
        <v>75.099999999999994</v>
      </c>
      <c r="H14" s="4">
        <v>23.944444444444439</v>
      </c>
      <c r="I14" s="11"/>
      <c r="J14" s="11"/>
      <c r="K14" s="1">
        <v>71.900000000000006</v>
      </c>
      <c r="L14" s="4">
        <v>22.166666666666668</v>
      </c>
      <c r="M14" s="11"/>
      <c r="N14" s="11"/>
      <c r="O14" s="11"/>
      <c r="P14" s="11"/>
      <c r="Q14" s="4">
        <v>8.1</v>
      </c>
      <c r="R14" s="7">
        <v>7.75</v>
      </c>
      <c r="S14" s="231">
        <v>361.40000000000003</v>
      </c>
      <c r="T14" s="1"/>
      <c r="U14" s="45">
        <v>435.2</v>
      </c>
      <c r="V14" s="1" t="s">
        <v>478</v>
      </c>
      <c r="W14" s="9"/>
      <c r="X14" s="3" t="s">
        <v>479</v>
      </c>
      <c r="Y14" s="4">
        <v>54.4</v>
      </c>
    </row>
    <row r="15" spans="1:25" x14ac:dyDescent="0.25">
      <c r="A15" s="2">
        <v>42952</v>
      </c>
      <c r="B15" s="10">
        <v>1054</v>
      </c>
      <c r="C15" t="s">
        <v>518</v>
      </c>
      <c r="D15" s="1">
        <v>1220</v>
      </c>
      <c r="E15" s="1"/>
      <c r="F15" s="2" t="s">
        <v>274</v>
      </c>
      <c r="G15" s="1">
        <v>75.900000000000006</v>
      </c>
      <c r="H15" s="4">
        <v>24.388888888888893</v>
      </c>
      <c r="I15" s="11"/>
      <c r="J15" s="11"/>
      <c r="K15" s="4">
        <v>75.900000000000006</v>
      </c>
      <c r="L15" s="4">
        <v>24.388888888888893</v>
      </c>
      <c r="M15" s="11"/>
      <c r="N15" s="11"/>
      <c r="O15" s="11"/>
      <c r="P15" s="11"/>
      <c r="Q15" s="4">
        <v>8.5</v>
      </c>
      <c r="R15" s="1">
        <v>7.64</v>
      </c>
      <c r="S15" s="231">
        <v>234</v>
      </c>
      <c r="T15" s="1"/>
      <c r="U15" s="49">
        <v>1732.9</v>
      </c>
      <c r="V15" s="1" t="s">
        <v>463</v>
      </c>
      <c r="W15" s="9"/>
      <c r="X15" s="3" t="s">
        <v>508</v>
      </c>
      <c r="Y15" s="4">
        <v>54.4</v>
      </c>
    </row>
    <row r="16" spans="1:25" x14ac:dyDescent="0.25">
      <c r="A16" s="2">
        <v>42960</v>
      </c>
      <c r="B16" s="10">
        <v>1250</v>
      </c>
      <c r="C16" t="s">
        <v>563</v>
      </c>
      <c r="D16" s="1">
        <v>1845</v>
      </c>
      <c r="E16" s="1">
        <v>1815</v>
      </c>
      <c r="F16" s="46" t="s">
        <v>274</v>
      </c>
      <c r="G16" s="1">
        <v>79.3</v>
      </c>
      <c r="H16" s="4">
        <v>26.277777777777775</v>
      </c>
      <c r="I16" s="11"/>
      <c r="J16" s="11"/>
      <c r="K16" s="4">
        <v>86</v>
      </c>
      <c r="L16" s="4">
        <v>30</v>
      </c>
      <c r="M16" s="11"/>
      <c r="N16" s="11"/>
      <c r="O16" s="11"/>
      <c r="P16" s="11"/>
      <c r="Q16" s="4">
        <v>7.9</v>
      </c>
      <c r="R16" s="7">
        <v>7.44</v>
      </c>
      <c r="S16" s="39">
        <v>383.5</v>
      </c>
      <c r="T16" s="4">
        <v>229</v>
      </c>
      <c r="U16" s="45">
        <v>248.1</v>
      </c>
      <c r="V16" s="47" t="s">
        <v>329</v>
      </c>
      <c r="W16" s="9"/>
      <c r="X16" s="3" t="s">
        <v>577</v>
      </c>
      <c r="Y16" s="4">
        <v>54.4</v>
      </c>
    </row>
    <row r="17" spans="1:27" x14ac:dyDescent="0.25">
      <c r="A17" s="2">
        <v>42966</v>
      </c>
      <c r="B17" s="10">
        <v>1200</v>
      </c>
      <c r="C17" t="s">
        <v>618</v>
      </c>
      <c r="D17" s="1">
        <v>1710</v>
      </c>
      <c r="E17" s="1">
        <v>1750</v>
      </c>
      <c r="F17" s="46" t="s">
        <v>274</v>
      </c>
      <c r="G17" s="4">
        <v>76.400000000000006</v>
      </c>
      <c r="H17" s="4">
        <v>24.666666666666668</v>
      </c>
      <c r="I17" s="1"/>
      <c r="J17" s="1"/>
      <c r="K17" s="4">
        <v>93.9</v>
      </c>
      <c r="L17" s="4">
        <v>34.388888888888893</v>
      </c>
      <c r="M17" s="1"/>
      <c r="N17" s="1"/>
      <c r="O17" s="1"/>
      <c r="P17" s="1"/>
      <c r="Q17" s="4">
        <v>9.6999999999999993</v>
      </c>
      <c r="R17" s="7">
        <v>7.35</v>
      </c>
      <c r="S17" s="231">
        <v>421.2</v>
      </c>
      <c r="T17" s="4">
        <v>125</v>
      </c>
      <c r="U17" s="4">
        <v>128.1</v>
      </c>
      <c r="V17" s="1" t="s">
        <v>329</v>
      </c>
      <c r="X17" s="3" t="s">
        <v>638</v>
      </c>
      <c r="Y17" s="4">
        <v>54.4</v>
      </c>
    </row>
    <row r="18" spans="1:27" x14ac:dyDescent="0.25">
      <c r="A18" s="2">
        <v>42974</v>
      </c>
      <c r="B18" s="10">
        <v>1328</v>
      </c>
      <c r="C18" t="s">
        <v>670</v>
      </c>
      <c r="D18" s="1">
        <v>1740</v>
      </c>
      <c r="E18" s="1">
        <v>1715</v>
      </c>
      <c r="F18" s="46" t="s">
        <v>274</v>
      </c>
      <c r="G18" s="4">
        <v>82.6</v>
      </c>
      <c r="H18" s="4">
        <v>28.111111111111107</v>
      </c>
      <c r="I18" s="1"/>
      <c r="J18" s="1"/>
      <c r="K18" s="4">
        <v>96.8</v>
      </c>
      <c r="L18" s="4">
        <v>36</v>
      </c>
      <c r="M18" s="1"/>
      <c r="N18" s="1"/>
      <c r="O18" s="1"/>
      <c r="P18" s="1"/>
      <c r="Q18" s="4">
        <v>7.9</v>
      </c>
      <c r="R18" s="7">
        <v>7.25</v>
      </c>
      <c r="S18" s="231">
        <v>345.8</v>
      </c>
      <c r="T18" s="4">
        <v>228</v>
      </c>
      <c r="U18" s="45">
        <v>410.6</v>
      </c>
      <c r="V18" s="1" t="s">
        <v>681</v>
      </c>
      <c r="X18" t="s">
        <v>595</v>
      </c>
      <c r="Y18" s="4">
        <v>54.4</v>
      </c>
    </row>
    <row r="19" spans="1:27" x14ac:dyDescent="0.25">
      <c r="A19" s="2">
        <v>42981</v>
      </c>
      <c r="B19" s="10">
        <v>1032</v>
      </c>
      <c r="C19" s="46" t="s">
        <v>728</v>
      </c>
      <c r="D19" s="1">
        <v>1620</v>
      </c>
      <c r="E19" s="1">
        <v>1615</v>
      </c>
      <c r="F19" s="2" t="s">
        <v>274</v>
      </c>
      <c r="G19" s="4">
        <v>76.900000000000006</v>
      </c>
      <c r="H19" s="4">
        <f t="shared" ref="H19:H23" si="0">CONVERT(G19,"F","C")</f>
        <v>24.944444444444446</v>
      </c>
      <c r="I19" s="1"/>
      <c r="J19" s="1"/>
      <c r="K19" s="4">
        <v>89.1</v>
      </c>
      <c r="L19" s="4">
        <f t="shared" ref="L19:L23" si="1">CONVERT(K19,"F","C")</f>
        <v>31.722222222222218</v>
      </c>
      <c r="M19" s="1"/>
      <c r="N19" s="1"/>
      <c r="O19" s="1"/>
      <c r="P19" s="1"/>
      <c r="Q19" s="4">
        <v>7.5</v>
      </c>
      <c r="R19" s="7">
        <v>7.27</v>
      </c>
      <c r="S19" s="231">
        <v>439.40000000000003</v>
      </c>
      <c r="T19" s="4">
        <v>86.7</v>
      </c>
      <c r="U19" s="4">
        <v>225.4</v>
      </c>
      <c r="V19" s="1" t="s">
        <v>739</v>
      </c>
      <c r="X19" s="3" t="s">
        <v>712</v>
      </c>
      <c r="Y19" s="4">
        <v>54.4</v>
      </c>
    </row>
    <row r="20" spans="1:27" s="67" customFormat="1" x14ac:dyDescent="0.25">
      <c r="A20" s="69">
        <v>42993</v>
      </c>
      <c r="B20" s="74">
        <v>1057</v>
      </c>
      <c r="C20" s="67" t="s">
        <v>832</v>
      </c>
      <c r="D20" s="68">
        <v>1228</v>
      </c>
      <c r="E20" s="68"/>
      <c r="F20" s="76" t="s">
        <v>274</v>
      </c>
      <c r="G20" s="71">
        <v>71.8</v>
      </c>
      <c r="H20" s="71">
        <f t="shared" si="0"/>
        <v>22.111111111111111</v>
      </c>
      <c r="I20" s="68"/>
      <c r="J20" s="68"/>
      <c r="K20" s="71">
        <v>81.2</v>
      </c>
      <c r="L20" s="71">
        <f t="shared" si="1"/>
        <v>27.333333333333336</v>
      </c>
      <c r="M20" s="68"/>
      <c r="N20" s="68"/>
      <c r="O20" s="68"/>
      <c r="P20" s="68"/>
      <c r="Q20" s="71">
        <v>10.1</v>
      </c>
      <c r="R20" s="72">
        <v>7.3</v>
      </c>
      <c r="S20" s="231">
        <v>438.1</v>
      </c>
      <c r="T20" s="71">
        <v>40</v>
      </c>
      <c r="U20" s="71">
        <v>161.6</v>
      </c>
      <c r="V20" s="68" t="s">
        <v>145</v>
      </c>
      <c r="X20" s="70" t="s">
        <v>836</v>
      </c>
      <c r="Y20" s="71"/>
    </row>
    <row r="21" spans="1:27" s="145" customFormat="1" x14ac:dyDescent="0.25">
      <c r="A21" s="149">
        <v>43015</v>
      </c>
      <c r="B21" s="148">
        <v>1412</v>
      </c>
      <c r="C21" s="145" t="s">
        <v>898</v>
      </c>
      <c r="D21" s="148">
        <v>1625</v>
      </c>
      <c r="E21" s="148">
        <v>1615</v>
      </c>
      <c r="F21" s="145" t="s">
        <v>274</v>
      </c>
      <c r="G21" s="146">
        <v>69</v>
      </c>
      <c r="H21" s="146">
        <f t="shared" si="0"/>
        <v>20.555555555555554</v>
      </c>
      <c r="I21" s="148"/>
      <c r="J21" s="148"/>
      <c r="K21" s="146">
        <v>87.4</v>
      </c>
      <c r="L21" s="146">
        <f t="shared" si="1"/>
        <v>30.777777777777779</v>
      </c>
      <c r="M21" s="148"/>
      <c r="N21" s="148"/>
      <c r="O21" s="148"/>
      <c r="P21" s="148"/>
      <c r="Q21" s="146">
        <v>11.6</v>
      </c>
      <c r="R21" s="147">
        <v>7.31</v>
      </c>
      <c r="S21" s="232">
        <v>425.1</v>
      </c>
      <c r="T21" s="146">
        <v>12.2</v>
      </c>
      <c r="U21" s="146">
        <v>49.6</v>
      </c>
      <c r="V21" s="148" t="s">
        <v>445</v>
      </c>
      <c r="X21" s="113" t="s">
        <v>905</v>
      </c>
    </row>
    <row r="22" spans="1:27" s="153" customFormat="1" x14ac:dyDescent="0.25">
      <c r="A22" s="195">
        <v>43037</v>
      </c>
      <c r="B22" s="187">
        <v>1420</v>
      </c>
      <c r="C22" s="144" t="s">
        <v>932</v>
      </c>
      <c r="D22" s="187">
        <v>1620</v>
      </c>
      <c r="E22" s="187"/>
      <c r="F22" s="144" t="s">
        <v>274</v>
      </c>
      <c r="G22" s="179">
        <v>65.7</v>
      </c>
      <c r="H22" s="179">
        <f t="shared" si="0"/>
        <v>18.722222222222225</v>
      </c>
      <c r="I22" s="187"/>
      <c r="J22" s="187"/>
      <c r="K22" s="179">
        <v>81.400000000000006</v>
      </c>
      <c r="L22" s="179">
        <f t="shared" si="1"/>
        <v>27.444444444444446</v>
      </c>
      <c r="M22" s="187"/>
      <c r="N22" s="187"/>
      <c r="O22" s="187"/>
      <c r="P22" s="187"/>
      <c r="Q22" s="179">
        <v>12.9</v>
      </c>
      <c r="R22" s="185">
        <v>7.61</v>
      </c>
      <c r="S22" s="234">
        <v>419.90000000000003</v>
      </c>
      <c r="T22" s="179">
        <v>17.8</v>
      </c>
      <c r="U22" s="179"/>
      <c r="V22" s="112" t="s">
        <v>70</v>
      </c>
      <c r="X22" s="113" t="s">
        <v>915</v>
      </c>
    </row>
    <row r="23" spans="1:27" s="153" customFormat="1" x14ac:dyDescent="0.25">
      <c r="A23" s="195">
        <v>43348</v>
      </c>
      <c r="B23" s="187">
        <v>1320</v>
      </c>
      <c r="C23" s="113" t="s">
        <v>1116</v>
      </c>
      <c r="D23" s="181">
        <v>1550</v>
      </c>
      <c r="E23" s="181"/>
      <c r="F23" s="212" t="s">
        <v>274</v>
      </c>
      <c r="G23" s="130">
        <v>76.5</v>
      </c>
      <c r="H23" s="130">
        <f t="shared" si="0"/>
        <v>24.722222222222221</v>
      </c>
      <c r="K23" s="179">
        <v>89.2</v>
      </c>
      <c r="L23" s="179">
        <f t="shared" si="1"/>
        <v>31.777777777777779</v>
      </c>
      <c r="Q23" s="130">
        <v>7.1</v>
      </c>
      <c r="R23" s="131">
        <v>7.3</v>
      </c>
      <c r="S23" s="233">
        <v>348.40000000000003</v>
      </c>
      <c r="T23" s="179">
        <v>433</v>
      </c>
      <c r="U23" s="87">
        <v>547.5</v>
      </c>
      <c r="Y23" s="144" t="s">
        <v>466</v>
      </c>
      <c r="AA23" s="144" t="s">
        <v>1122</v>
      </c>
    </row>
    <row r="24" spans="1:27" x14ac:dyDescent="0.25">
      <c r="A24" s="69"/>
    </row>
    <row r="25" spans="1:27" x14ac:dyDescent="0.25">
      <c r="A25" s="69"/>
    </row>
    <row r="26" spans="1:27" x14ac:dyDescent="0.25">
      <c r="A26" s="69"/>
    </row>
    <row r="27" spans="1:27" x14ac:dyDescent="0.25">
      <c r="A27" s="69"/>
    </row>
    <row r="28" spans="1:27" x14ac:dyDescent="0.25">
      <c r="A28" s="69"/>
    </row>
    <row r="29" spans="1:27" x14ac:dyDescent="0.25">
      <c r="A29" s="69"/>
    </row>
    <row r="30" spans="1:27" x14ac:dyDescent="0.25">
      <c r="A30" s="69"/>
    </row>
    <row r="31" spans="1:27" x14ac:dyDescent="0.25">
      <c r="A31" s="69"/>
    </row>
    <row r="32" spans="1:27" x14ac:dyDescent="0.25">
      <c r="A32" s="69"/>
    </row>
    <row r="33" spans="1:1" x14ac:dyDescent="0.25">
      <c r="A33" s="69"/>
    </row>
    <row r="34" spans="1:1" x14ac:dyDescent="0.25">
      <c r="A34" s="69"/>
    </row>
    <row r="35" spans="1:1" x14ac:dyDescent="0.25">
      <c r="A35" s="69"/>
    </row>
    <row r="36" spans="1:1" x14ac:dyDescent="0.25">
      <c r="A36" s="69"/>
    </row>
    <row r="37" spans="1:1" x14ac:dyDescent="0.25">
      <c r="A37" s="69"/>
    </row>
    <row r="38" spans="1:1" x14ac:dyDescent="0.25">
      <c r="A38" s="69"/>
    </row>
    <row r="39" spans="1:1" x14ac:dyDescent="0.25">
      <c r="A39" s="69"/>
    </row>
    <row r="40" spans="1:1" x14ac:dyDescent="0.25">
      <c r="A40" s="69"/>
    </row>
    <row r="41" spans="1:1" x14ac:dyDescent="0.25">
      <c r="A41" s="69"/>
    </row>
    <row r="42" spans="1:1" x14ac:dyDescent="0.25">
      <c r="A42" s="69"/>
    </row>
    <row r="43" spans="1:1" x14ac:dyDescent="0.25">
      <c r="A43" s="69"/>
    </row>
    <row r="44" spans="1:1" x14ac:dyDescent="0.25">
      <c r="A44" s="69"/>
    </row>
    <row r="45" spans="1:1" x14ac:dyDescent="0.25">
      <c r="A45" s="69"/>
    </row>
    <row r="46" spans="1:1" x14ac:dyDescent="0.25">
      <c r="A46" s="69"/>
    </row>
    <row r="47" spans="1:1" x14ac:dyDescent="0.25">
      <c r="A47" s="69"/>
    </row>
    <row r="48" spans="1:1" x14ac:dyDescent="0.25">
      <c r="A48" s="69"/>
    </row>
    <row r="49" spans="1:1" x14ac:dyDescent="0.25">
      <c r="A49" s="69"/>
    </row>
    <row r="50" spans="1:1" x14ac:dyDescent="0.25">
      <c r="A50" s="69"/>
    </row>
    <row r="51" spans="1:1" x14ac:dyDescent="0.25">
      <c r="A51" s="69"/>
    </row>
    <row r="52" spans="1:1" x14ac:dyDescent="0.25">
      <c r="A52" s="69"/>
    </row>
    <row r="53" spans="1:1" x14ac:dyDescent="0.25">
      <c r="A53" s="69"/>
    </row>
    <row r="54" spans="1:1" x14ac:dyDescent="0.25">
      <c r="A54" s="69"/>
    </row>
    <row r="55" spans="1:1" x14ac:dyDescent="0.25">
      <c r="A55" s="69"/>
    </row>
    <row r="56" spans="1:1" x14ac:dyDescent="0.25">
      <c r="A56" s="69"/>
    </row>
    <row r="57" spans="1:1" x14ac:dyDescent="0.25">
      <c r="A57" s="69"/>
    </row>
    <row r="58" spans="1:1" x14ac:dyDescent="0.25">
      <c r="A58" s="69"/>
    </row>
    <row r="59" spans="1:1" x14ac:dyDescent="0.25">
      <c r="A59" s="69"/>
    </row>
    <row r="60" spans="1:1" x14ac:dyDescent="0.25">
      <c r="A60" s="69"/>
    </row>
    <row r="61" spans="1:1" x14ac:dyDescent="0.25">
      <c r="A61" s="69"/>
    </row>
    <row r="62" spans="1:1" x14ac:dyDescent="0.25">
      <c r="A62" s="69"/>
    </row>
    <row r="63" spans="1:1" x14ac:dyDescent="0.25">
      <c r="A63" s="69"/>
    </row>
    <row r="64" spans="1:1" x14ac:dyDescent="0.25">
      <c r="A64" s="69"/>
    </row>
    <row r="65" spans="1:1" x14ac:dyDescent="0.25">
      <c r="A65" s="69"/>
    </row>
    <row r="66" spans="1:1" x14ac:dyDescent="0.25">
      <c r="A66" s="69"/>
    </row>
    <row r="67" spans="1:1" x14ac:dyDescent="0.25">
      <c r="A67" s="69"/>
    </row>
    <row r="68" spans="1:1" x14ac:dyDescent="0.25">
      <c r="A68" s="69"/>
    </row>
    <row r="69" spans="1:1" x14ac:dyDescent="0.25">
      <c r="A69" s="69"/>
    </row>
    <row r="70" spans="1:1" x14ac:dyDescent="0.25">
      <c r="A70" s="69"/>
    </row>
    <row r="71" spans="1:1" x14ac:dyDescent="0.25">
      <c r="A71" s="69"/>
    </row>
    <row r="72" spans="1:1" x14ac:dyDescent="0.25">
      <c r="A72" s="69"/>
    </row>
    <row r="73" spans="1:1" x14ac:dyDescent="0.25">
      <c r="A73" s="69"/>
    </row>
    <row r="74" spans="1:1" x14ac:dyDescent="0.25">
      <c r="A74" s="69"/>
    </row>
    <row r="75" spans="1:1" x14ac:dyDescent="0.25">
      <c r="A75" s="69"/>
    </row>
    <row r="76" spans="1:1" x14ac:dyDescent="0.25">
      <c r="A76" s="69"/>
    </row>
    <row r="77" spans="1:1" x14ac:dyDescent="0.25">
      <c r="A77" s="69"/>
    </row>
    <row r="78" spans="1:1" x14ac:dyDescent="0.25">
      <c r="A78" s="69"/>
    </row>
    <row r="79" spans="1:1" x14ac:dyDescent="0.25">
      <c r="A79" s="69"/>
    </row>
    <row r="80" spans="1:1" x14ac:dyDescent="0.25">
      <c r="A80" s="69"/>
    </row>
    <row r="81" spans="1:1" x14ac:dyDescent="0.25">
      <c r="A81" s="69"/>
    </row>
    <row r="82" spans="1:1" x14ac:dyDescent="0.25">
      <c r="A82" s="69"/>
    </row>
    <row r="83" spans="1:1" x14ac:dyDescent="0.25">
      <c r="A83" s="69"/>
    </row>
    <row r="84" spans="1:1" x14ac:dyDescent="0.25">
      <c r="A84" s="69"/>
    </row>
    <row r="85" spans="1:1" x14ac:dyDescent="0.25">
      <c r="A85" s="69"/>
    </row>
    <row r="86" spans="1:1" x14ac:dyDescent="0.25">
      <c r="A86" s="69"/>
    </row>
    <row r="87" spans="1:1" x14ac:dyDescent="0.25">
      <c r="A87" s="69"/>
    </row>
    <row r="88" spans="1:1" x14ac:dyDescent="0.25">
      <c r="A88" s="69"/>
    </row>
    <row r="89" spans="1:1" x14ac:dyDescent="0.25">
      <c r="A89" s="69"/>
    </row>
    <row r="90" spans="1:1" x14ac:dyDescent="0.25">
      <c r="A90" s="69"/>
    </row>
    <row r="91" spans="1:1" x14ac:dyDescent="0.25">
      <c r="A91" s="69"/>
    </row>
    <row r="92" spans="1:1" x14ac:dyDescent="0.25">
      <c r="A92" s="69"/>
    </row>
    <row r="93" spans="1:1" x14ac:dyDescent="0.25">
      <c r="A93" s="69"/>
    </row>
    <row r="94" spans="1:1" x14ac:dyDescent="0.25">
      <c r="A94" s="69"/>
    </row>
    <row r="95" spans="1:1" x14ac:dyDescent="0.25">
      <c r="A95" s="69"/>
    </row>
    <row r="96" spans="1:1" x14ac:dyDescent="0.25">
      <c r="A96" s="69"/>
    </row>
    <row r="97" spans="1:1" x14ac:dyDescent="0.25">
      <c r="A97" s="69"/>
    </row>
    <row r="98" spans="1:1" x14ac:dyDescent="0.25">
      <c r="A98" s="69"/>
    </row>
    <row r="99" spans="1:1" x14ac:dyDescent="0.25">
      <c r="A99" s="69"/>
    </row>
    <row r="100" spans="1:1" x14ac:dyDescent="0.25">
      <c r="A100" s="69"/>
    </row>
    <row r="101" spans="1:1" x14ac:dyDescent="0.25">
      <c r="A101" s="69"/>
    </row>
    <row r="102" spans="1:1" x14ac:dyDescent="0.25">
      <c r="A102" s="69"/>
    </row>
    <row r="103" spans="1:1" x14ac:dyDescent="0.25">
      <c r="A103" s="69"/>
    </row>
    <row r="104" spans="1:1" x14ac:dyDescent="0.25">
      <c r="A104" s="69"/>
    </row>
    <row r="105" spans="1:1" x14ac:dyDescent="0.25">
      <c r="A105" s="69"/>
    </row>
    <row r="106" spans="1:1" x14ac:dyDescent="0.25">
      <c r="A106" s="69"/>
    </row>
    <row r="107" spans="1:1" x14ac:dyDescent="0.25">
      <c r="A107" s="69"/>
    </row>
    <row r="108" spans="1:1" x14ac:dyDescent="0.25">
      <c r="A108" s="69"/>
    </row>
    <row r="109" spans="1:1" x14ac:dyDescent="0.25">
      <c r="A109" s="69"/>
    </row>
    <row r="110" spans="1:1" x14ac:dyDescent="0.25">
      <c r="A110" s="69"/>
    </row>
    <row r="111" spans="1:1" x14ac:dyDescent="0.25">
      <c r="A111" s="69"/>
    </row>
    <row r="112" spans="1:1" x14ac:dyDescent="0.25">
      <c r="A112" s="69"/>
    </row>
    <row r="113" spans="1:1" x14ac:dyDescent="0.25">
      <c r="A113" s="69"/>
    </row>
    <row r="114" spans="1:1" x14ac:dyDescent="0.25">
      <c r="A114" s="69"/>
    </row>
    <row r="115" spans="1:1" x14ac:dyDescent="0.25">
      <c r="A115" s="69"/>
    </row>
    <row r="116" spans="1:1" x14ac:dyDescent="0.25">
      <c r="A116" s="69"/>
    </row>
    <row r="117" spans="1:1" x14ac:dyDescent="0.25">
      <c r="A117" s="69"/>
    </row>
    <row r="118" spans="1:1" x14ac:dyDescent="0.25">
      <c r="A118" s="69"/>
    </row>
    <row r="119" spans="1:1" x14ac:dyDescent="0.25">
      <c r="A119" s="69"/>
    </row>
    <row r="120" spans="1:1" x14ac:dyDescent="0.25">
      <c r="A120" s="69"/>
    </row>
    <row r="121" spans="1:1" x14ac:dyDescent="0.25">
      <c r="A121" s="69"/>
    </row>
    <row r="122" spans="1:1" x14ac:dyDescent="0.25">
      <c r="A122" s="69"/>
    </row>
    <row r="123" spans="1:1" x14ac:dyDescent="0.25">
      <c r="A123" s="69"/>
    </row>
    <row r="124" spans="1:1" x14ac:dyDescent="0.25">
      <c r="A124" s="69"/>
    </row>
    <row r="125" spans="1:1" x14ac:dyDescent="0.25">
      <c r="A125" s="69"/>
    </row>
    <row r="126" spans="1:1" x14ac:dyDescent="0.25">
      <c r="A126" s="69"/>
    </row>
    <row r="127" spans="1:1" x14ac:dyDescent="0.25">
      <c r="A127" s="69"/>
    </row>
    <row r="128" spans="1:1" x14ac:dyDescent="0.25">
      <c r="A128" s="69"/>
    </row>
    <row r="129" spans="1:1" x14ac:dyDescent="0.25">
      <c r="A129" s="69"/>
    </row>
    <row r="130" spans="1:1" x14ac:dyDescent="0.25">
      <c r="A130" s="69"/>
    </row>
    <row r="131" spans="1:1" x14ac:dyDescent="0.25">
      <c r="A131" s="69"/>
    </row>
    <row r="132" spans="1:1" x14ac:dyDescent="0.25">
      <c r="A132" s="69"/>
    </row>
    <row r="133" spans="1:1" x14ac:dyDescent="0.25">
      <c r="A133" s="69"/>
    </row>
    <row r="134" spans="1:1" x14ac:dyDescent="0.25">
      <c r="A134" s="69"/>
    </row>
    <row r="135" spans="1:1" x14ac:dyDescent="0.25">
      <c r="A135" s="69"/>
    </row>
    <row r="136" spans="1:1" x14ac:dyDescent="0.25">
      <c r="A136" s="69"/>
    </row>
    <row r="137" spans="1:1" x14ac:dyDescent="0.25">
      <c r="A137" s="69"/>
    </row>
    <row r="138" spans="1:1" x14ac:dyDescent="0.25">
      <c r="A138" s="69"/>
    </row>
    <row r="139" spans="1:1" x14ac:dyDescent="0.25">
      <c r="A139" s="69"/>
    </row>
    <row r="140" spans="1:1" x14ac:dyDescent="0.25">
      <c r="A140" s="69"/>
    </row>
    <row r="141" spans="1:1" x14ac:dyDescent="0.25">
      <c r="A141" s="69"/>
    </row>
    <row r="142" spans="1:1" x14ac:dyDescent="0.25">
      <c r="A142" s="69"/>
    </row>
    <row r="143" spans="1:1" x14ac:dyDescent="0.25">
      <c r="A143" s="69"/>
    </row>
    <row r="144" spans="1:1" x14ac:dyDescent="0.25">
      <c r="A144" s="69"/>
    </row>
    <row r="145" spans="1:1" x14ac:dyDescent="0.25">
      <c r="A145" s="69"/>
    </row>
    <row r="146" spans="1:1" x14ac:dyDescent="0.25">
      <c r="A146" s="69"/>
    </row>
    <row r="147" spans="1:1" x14ac:dyDescent="0.25">
      <c r="A147" s="69"/>
    </row>
    <row r="148" spans="1:1" x14ac:dyDescent="0.25">
      <c r="A148" s="69"/>
    </row>
    <row r="149" spans="1:1" x14ac:dyDescent="0.25">
      <c r="A149" s="69"/>
    </row>
    <row r="150" spans="1:1" x14ac:dyDescent="0.25">
      <c r="A150" s="69"/>
    </row>
    <row r="151" spans="1:1" x14ac:dyDescent="0.25">
      <c r="A151" s="69"/>
    </row>
    <row r="152" spans="1:1" x14ac:dyDescent="0.25">
      <c r="A152" s="69"/>
    </row>
    <row r="153" spans="1:1" x14ac:dyDescent="0.25">
      <c r="A153" s="69"/>
    </row>
    <row r="154" spans="1:1" x14ac:dyDescent="0.25">
      <c r="A154" s="69"/>
    </row>
    <row r="155" spans="1:1" x14ac:dyDescent="0.25">
      <c r="A155" s="69"/>
    </row>
    <row r="156" spans="1:1" x14ac:dyDescent="0.25">
      <c r="A156" s="69"/>
    </row>
    <row r="157" spans="1:1" x14ac:dyDescent="0.25">
      <c r="A157" s="69"/>
    </row>
    <row r="158" spans="1:1" x14ac:dyDescent="0.25">
      <c r="A158" s="69"/>
    </row>
    <row r="159" spans="1:1" x14ac:dyDescent="0.25">
      <c r="A159" s="69"/>
    </row>
    <row r="160" spans="1:1" x14ac:dyDescent="0.25">
      <c r="A160" s="69"/>
    </row>
    <row r="161" spans="1:1" x14ac:dyDescent="0.25">
      <c r="A161" s="69"/>
    </row>
    <row r="162" spans="1:1" x14ac:dyDescent="0.25">
      <c r="A162" s="69"/>
    </row>
    <row r="163" spans="1:1" x14ac:dyDescent="0.25">
      <c r="A163" s="69"/>
    </row>
    <row r="164" spans="1:1" x14ac:dyDescent="0.25">
      <c r="A164" s="69"/>
    </row>
    <row r="165" spans="1:1" x14ac:dyDescent="0.25">
      <c r="A165" s="69"/>
    </row>
    <row r="166" spans="1:1" x14ac:dyDescent="0.25">
      <c r="A166" s="69"/>
    </row>
    <row r="167" spans="1:1" x14ac:dyDescent="0.25">
      <c r="A167" s="69"/>
    </row>
    <row r="168" spans="1:1" x14ac:dyDescent="0.25">
      <c r="A168" s="69"/>
    </row>
    <row r="169" spans="1:1" x14ac:dyDescent="0.25">
      <c r="A169" s="69"/>
    </row>
    <row r="170" spans="1:1" x14ac:dyDescent="0.25">
      <c r="A170" s="69"/>
    </row>
    <row r="171" spans="1:1" x14ac:dyDescent="0.25">
      <c r="A171" s="69"/>
    </row>
    <row r="172" spans="1:1" x14ac:dyDescent="0.25">
      <c r="A172" s="69"/>
    </row>
    <row r="173" spans="1:1" x14ac:dyDescent="0.25">
      <c r="A173" s="69"/>
    </row>
    <row r="174" spans="1:1" x14ac:dyDescent="0.25">
      <c r="A174" s="69"/>
    </row>
    <row r="175" spans="1:1" x14ac:dyDescent="0.25">
      <c r="A175" s="69"/>
    </row>
    <row r="176" spans="1:1" x14ac:dyDescent="0.25">
      <c r="A176" s="69"/>
    </row>
    <row r="177" spans="1:1" x14ac:dyDescent="0.25">
      <c r="A177" s="69"/>
    </row>
    <row r="178" spans="1:1" x14ac:dyDescent="0.25">
      <c r="A178" s="69"/>
    </row>
    <row r="179" spans="1:1" x14ac:dyDescent="0.25">
      <c r="A179" s="69"/>
    </row>
    <row r="180" spans="1:1" x14ac:dyDescent="0.25">
      <c r="A180" s="69"/>
    </row>
    <row r="181" spans="1:1" x14ac:dyDescent="0.25">
      <c r="A181" s="69"/>
    </row>
    <row r="182" spans="1:1" x14ac:dyDescent="0.25">
      <c r="A182" s="69"/>
    </row>
    <row r="183" spans="1:1" x14ac:dyDescent="0.25">
      <c r="A183" s="69"/>
    </row>
    <row r="184" spans="1:1" x14ac:dyDescent="0.25">
      <c r="A184" s="69"/>
    </row>
    <row r="185" spans="1:1" x14ac:dyDescent="0.25">
      <c r="A185" s="69"/>
    </row>
    <row r="186" spans="1:1" x14ac:dyDescent="0.25">
      <c r="A186" s="69"/>
    </row>
    <row r="187" spans="1:1" x14ac:dyDescent="0.25">
      <c r="A187" s="69"/>
    </row>
    <row r="188" spans="1:1" x14ac:dyDescent="0.25">
      <c r="A188" s="69"/>
    </row>
    <row r="189" spans="1:1" x14ac:dyDescent="0.25">
      <c r="A189" s="69"/>
    </row>
    <row r="190" spans="1:1" x14ac:dyDescent="0.25">
      <c r="A190" s="69"/>
    </row>
    <row r="191" spans="1:1" x14ac:dyDescent="0.25">
      <c r="A191" s="69"/>
    </row>
    <row r="192" spans="1:1" x14ac:dyDescent="0.25">
      <c r="A192" s="69"/>
    </row>
    <row r="193" spans="1:1" x14ac:dyDescent="0.25">
      <c r="A193" s="69"/>
    </row>
    <row r="194" spans="1:1" x14ac:dyDescent="0.25">
      <c r="A194" s="69"/>
    </row>
    <row r="195" spans="1:1" x14ac:dyDescent="0.25">
      <c r="A195" s="69"/>
    </row>
    <row r="196" spans="1:1" x14ac:dyDescent="0.25">
      <c r="A196" s="69"/>
    </row>
    <row r="197" spans="1:1" x14ac:dyDescent="0.25">
      <c r="A197" s="69"/>
    </row>
    <row r="198" spans="1:1" x14ac:dyDescent="0.25">
      <c r="A198" s="69"/>
    </row>
    <row r="199" spans="1:1" x14ac:dyDescent="0.25">
      <c r="A199" s="69"/>
    </row>
    <row r="200" spans="1:1" x14ac:dyDescent="0.25">
      <c r="A200" s="69"/>
    </row>
    <row r="201" spans="1:1" x14ac:dyDescent="0.25">
      <c r="A201" s="69"/>
    </row>
    <row r="202" spans="1:1" x14ac:dyDescent="0.25">
      <c r="A202" s="69"/>
    </row>
    <row r="203" spans="1:1" x14ac:dyDescent="0.25">
      <c r="A203" s="69"/>
    </row>
    <row r="204" spans="1:1" x14ac:dyDescent="0.25">
      <c r="A204" s="69"/>
    </row>
    <row r="205" spans="1:1" x14ac:dyDescent="0.25">
      <c r="A205" s="69"/>
    </row>
    <row r="206" spans="1:1" x14ac:dyDescent="0.25">
      <c r="A206" s="69"/>
    </row>
    <row r="207" spans="1:1" x14ac:dyDescent="0.25">
      <c r="A207" s="69"/>
    </row>
    <row r="208" spans="1:1" x14ac:dyDescent="0.25">
      <c r="A208" s="69"/>
    </row>
    <row r="209" spans="1:1" x14ac:dyDescent="0.25">
      <c r="A209" s="69"/>
    </row>
    <row r="210" spans="1:1" x14ac:dyDescent="0.25">
      <c r="A210" s="69"/>
    </row>
    <row r="211" spans="1:1" x14ac:dyDescent="0.25">
      <c r="A211" s="69"/>
    </row>
    <row r="212" spans="1:1" x14ac:dyDescent="0.25">
      <c r="A212" s="69"/>
    </row>
    <row r="213" spans="1:1" x14ac:dyDescent="0.25">
      <c r="A213" s="69"/>
    </row>
    <row r="214" spans="1:1" x14ac:dyDescent="0.25">
      <c r="A214" s="69"/>
    </row>
    <row r="215" spans="1:1" x14ac:dyDescent="0.25">
      <c r="A215" s="69"/>
    </row>
    <row r="216" spans="1:1" x14ac:dyDescent="0.25">
      <c r="A216" s="69"/>
    </row>
    <row r="217" spans="1:1" x14ac:dyDescent="0.25">
      <c r="A217" s="69"/>
    </row>
    <row r="218" spans="1:1" x14ac:dyDescent="0.25">
      <c r="A218" s="69"/>
    </row>
    <row r="219" spans="1:1" x14ac:dyDescent="0.25">
      <c r="A219" s="69"/>
    </row>
    <row r="220" spans="1:1" x14ac:dyDescent="0.25">
      <c r="A220" s="69"/>
    </row>
    <row r="221" spans="1:1" x14ac:dyDescent="0.25">
      <c r="A221" s="69"/>
    </row>
    <row r="222" spans="1:1" x14ac:dyDescent="0.25">
      <c r="A222" s="69"/>
    </row>
    <row r="223" spans="1:1" x14ac:dyDescent="0.25">
      <c r="A223" s="69"/>
    </row>
    <row r="224" spans="1:1" x14ac:dyDescent="0.25">
      <c r="A224" s="69"/>
    </row>
    <row r="225" spans="1:1" x14ac:dyDescent="0.25">
      <c r="A225" s="69"/>
    </row>
    <row r="226" spans="1:1" x14ac:dyDescent="0.25">
      <c r="A226" s="69"/>
    </row>
    <row r="227" spans="1:1" x14ac:dyDescent="0.25">
      <c r="A227" s="69"/>
    </row>
    <row r="228" spans="1:1" x14ac:dyDescent="0.25">
      <c r="A228" s="69"/>
    </row>
    <row r="229" spans="1:1" x14ac:dyDescent="0.25">
      <c r="A229" s="69"/>
    </row>
    <row r="230" spans="1:1" x14ac:dyDescent="0.25">
      <c r="A230" s="69"/>
    </row>
    <row r="231" spans="1:1" x14ac:dyDescent="0.25">
      <c r="A231" s="69"/>
    </row>
    <row r="232" spans="1:1" x14ac:dyDescent="0.25">
      <c r="A232" s="69"/>
    </row>
    <row r="233" spans="1:1" x14ac:dyDescent="0.25">
      <c r="A233" s="69"/>
    </row>
    <row r="234" spans="1:1" x14ac:dyDescent="0.25">
      <c r="A234" s="69"/>
    </row>
    <row r="235" spans="1:1" x14ac:dyDescent="0.25">
      <c r="A235" s="69"/>
    </row>
    <row r="236" spans="1:1" x14ac:dyDescent="0.25">
      <c r="A236" s="69"/>
    </row>
    <row r="237" spans="1:1" x14ac:dyDescent="0.25">
      <c r="A237" s="69"/>
    </row>
    <row r="238" spans="1:1" x14ac:dyDescent="0.25">
      <c r="A238" s="69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9C70B-2043-41A2-A679-909C04D1279A}">
  <sheetPr codeName="Sheet8"/>
  <dimension ref="A1:AA23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24" sqref="A24"/>
    </sheetView>
  </sheetViews>
  <sheetFormatPr defaultRowHeight="15" x14ac:dyDescent="0.25"/>
  <cols>
    <col min="1" max="1" width="29.7109375" customWidth="1"/>
    <col min="6" max="6" width="19.42578125" customWidth="1"/>
    <col min="22" max="22" width="24.28515625" customWidth="1"/>
    <col min="24" max="24" width="61.7109375" customWidth="1"/>
  </cols>
  <sheetData>
    <row r="1" spans="1:25" ht="21" x14ac:dyDescent="0.35">
      <c r="A1" s="12" t="s">
        <v>815</v>
      </c>
      <c r="B1" s="12"/>
      <c r="C1" s="12"/>
      <c r="D1" s="13"/>
      <c r="E1" s="13"/>
      <c r="G1" s="14" t="s">
        <v>448</v>
      </c>
      <c r="H1" s="13"/>
      <c r="I1" s="13"/>
      <c r="J1" s="13"/>
      <c r="K1" s="13"/>
      <c r="L1" s="17" t="s">
        <v>545</v>
      </c>
      <c r="M1" s="13"/>
      <c r="N1" s="13"/>
      <c r="O1" s="13" t="s">
        <v>713</v>
      </c>
      <c r="P1" t="s">
        <v>798</v>
      </c>
      <c r="Q1" s="13"/>
      <c r="R1" s="13"/>
      <c r="S1" s="6" t="s">
        <v>1146</v>
      </c>
      <c r="T1" s="13"/>
      <c r="U1" s="13"/>
      <c r="V1" s="13"/>
      <c r="W1" s="13"/>
      <c r="X1" s="13"/>
      <c r="Y1" s="13"/>
    </row>
    <row r="2" spans="1:25" x14ac:dyDescent="0.25">
      <c r="A2" s="15" t="s">
        <v>195</v>
      </c>
      <c r="B2" s="16">
        <f>AVERAGE(Q8:Q1583)</f>
        <v>8.3812499999999996</v>
      </c>
      <c r="C2" s="13"/>
      <c r="D2" s="13"/>
      <c r="E2" s="13"/>
      <c r="F2" s="17" t="s">
        <v>123</v>
      </c>
      <c r="G2" s="18">
        <v>235</v>
      </c>
      <c r="H2" s="13"/>
      <c r="I2" s="25" t="s">
        <v>500</v>
      </c>
      <c r="J2" s="41"/>
      <c r="K2" s="13"/>
      <c r="L2" s="13" t="s">
        <v>542</v>
      </c>
      <c r="M2" s="13">
        <v>5.45</v>
      </c>
      <c r="N2" s="13"/>
      <c r="O2" s="13" t="s">
        <v>669</v>
      </c>
      <c r="P2" s="13"/>
      <c r="Q2" s="13"/>
      <c r="R2" s="13"/>
      <c r="S2" s="6" t="s">
        <v>1143</v>
      </c>
      <c r="T2" s="13"/>
      <c r="U2" s="13"/>
      <c r="V2" s="13"/>
      <c r="W2" s="13"/>
      <c r="X2" s="13"/>
      <c r="Y2" s="13"/>
    </row>
    <row r="3" spans="1:25" x14ac:dyDescent="0.25">
      <c r="A3" s="15" t="s">
        <v>196</v>
      </c>
      <c r="B3" s="16">
        <f>AVERAGE(R8:R1599)</f>
        <v>7.4762500000000003</v>
      </c>
      <c r="C3" s="13"/>
      <c r="D3" s="13"/>
      <c r="E3" s="13"/>
      <c r="F3" s="17" t="s">
        <v>121</v>
      </c>
      <c r="G3" s="18" t="s">
        <v>447</v>
      </c>
      <c r="H3" s="13"/>
      <c r="I3" s="25" t="s">
        <v>454</v>
      </c>
      <c r="J3" s="42"/>
      <c r="K3" s="13"/>
      <c r="L3" s="13" t="s">
        <v>543</v>
      </c>
      <c r="M3" s="13">
        <v>55.7</v>
      </c>
      <c r="N3" s="13"/>
      <c r="O3" s="13"/>
      <c r="P3" s="13"/>
      <c r="Q3" s="13"/>
      <c r="R3" s="13"/>
      <c r="S3" s="6" t="s">
        <v>1144</v>
      </c>
      <c r="T3" s="13"/>
      <c r="U3" s="13"/>
      <c r="V3" s="13"/>
      <c r="W3" s="13"/>
      <c r="X3" s="13"/>
      <c r="Y3" s="13"/>
    </row>
    <row r="4" spans="1:25" x14ac:dyDescent="0.25">
      <c r="A4" s="15" t="s">
        <v>197</v>
      </c>
      <c r="B4" s="19">
        <f>AVERAGE(S8:S1500)</f>
        <v>398.125</v>
      </c>
      <c r="C4" s="13"/>
      <c r="D4" s="13"/>
      <c r="E4" s="13"/>
      <c r="F4" s="17" t="s">
        <v>120</v>
      </c>
      <c r="G4" s="18">
        <v>6</v>
      </c>
      <c r="H4" s="13"/>
      <c r="I4" s="13"/>
      <c r="J4" s="13"/>
      <c r="K4" s="13"/>
      <c r="L4" s="13" t="s">
        <v>544</v>
      </c>
      <c r="M4" s="13">
        <v>596</v>
      </c>
      <c r="N4" s="13"/>
      <c r="O4" s="13"/>
      <c r="P4" s="13"/>
      <c r="Q4" s="13"/>
      <c r="R4" s="13"/>
      <c r="S4" s="228" t="s">
        <v>1145</v>
      </c>
      <c r="T4" s="13"/>
      <c r="U4" s="13"/>
      <c r="V4" s="13"/>
      <c r="W4" s="13"/>
      <c r="X4" s="13"/>
      <c r="Y4" s="13"/>
    </row>
    <row r="5" spans="1:25" x14ac:dyDescent="0.25">
      <c r="A5" s="15" t="s">
        <v>198</v>
      </c>
      <c r="B5" s="57">
        <f>AVERAGE(U8:U1500)</f>
        <v>354.10666666666663</v>
      </c>
      <c r="C5" s="13"/>
      <c r="D5" s="13"/>
      <c r="E5" s="13"/>
      <c r="F5" s="17" t="s">
        <v>122</v>
      </c>
      <c r="G5" s="18">
        <v>500</v>
      </c>
      <c r="H5" s="13"/>
      <c r="I5" s="6" t="s">
        <v>499</v>
      </c>
      <c r="J5" s="6" t="s">
        <v>499</v>
      </c>
      <c r="K5" s="13"/>
      <c r="L5" s="13"/>
      <c r="M5" s="6" t="s">
        <v>499</v>
      </c>
      <c r="N5" s="6" t="s">
        <v>499</v>
      </c>
      <c r="O5" s="13"/>
      <c r="P5" s="13"/>
      <c r="Q5" s="13"/>
      <c r="R5" s="13"/>
      <c r="S5" s="172" t="s">
        <v>122</v>
      </c>
      <c r="T5" s="13"/>
      <c r="U5" s="13"/>
      <c r="V5" s="13"/>
      <c r="W5" s="13"/>
      <c r="X5" s="13"/>
      <c r="Y5" s="13"/>
    </row>
    <row r="6" spans="1:25" x14ac:dyDescent="0.25">
      <c r="A6" s="51" t="s">
        <v>710</v>
      </c>
      <c r="B6" s="16">
        <f>AVERAGE(T15:T1601)</f>
        <v>136.42222222222225</v>
      </c>
      <c r="C6" s="13"/>
      <c r="D6" s="6" t="s">
        <v>183</v>
      </c>
      <c r="E6" s="6" t="s">
        <v>184</v>
      </c>
      <c r="F6" s="13"/>
      <c r="G6" s="6" t="s">
        <v>40</v>
      </c>
      <c r="H6" s="6" t="s">
        <v>40</v>
      </c>
      <c r="I6" s="6" t="s">
        <v>40</v>
      </c>
      <c r="J6" s="6" t="s">
        <v>40</v>
      </c>
      <c r="K6" s="6" t="s">
        <v>30</v>
      </c>
      <c r="L6" s="6" t="s">
        <v>30</v>
      </c>
      <c r="M6" s="6" t="s">
        <v>30</v>
      </c>
      <c r="N6" s="6" t="s">
        <v>30</v>
      </c>
      <c r="O6" s="6" t="s">
        <v>187</v>
      </c>
      <c r="P6" s="6" t="s">
        <v>186</v>
      </c>
      <c r="Q6" s="6" t="s">
        <v>120</v>
      </c>
      <c r="R6" s="13"/>
      <c r="S6" s="20" t="s">
        <v>1142</v>
      </c>
      <c r="T6" s="20" t="s">
        <v>540</v>
      </c>
      <c r="U6" s="20" t="s">
        <v>123</v>
      </c>
      <c r="V6" s="13"/>
      <c r="W6" s="17" t="s">
        <v>147</v>
      </c>
      <c r="X6" s="13"/>
      <c r="Y6" s="13"/>
    </row>
    <row r="7" spans="1:25" x14ac:dyDescent="0.25">
      <c r="A7" s="54" t="s">
        <v>0</v>
      </c>
      <c r="B7" s="55" t="s">
        <v>1</v>
      </c>
      <c r="C7" s="55" t="s">
        <v>169</v>
      </c>
      <c r="D7" s="55" t="s">
        <v>185</v>
      </c>
      <c r="E7" s="55" t="s">
        <v>185</v>
      </c>
      <c r="F7" s="55" t="s">
        <v>10</v>
      </c>
      <c r="G7" s="55" t="s">
        <v>2</v>
      </c>
      <c r="H7" s="55" t="s">
        <v>3</v>
      </c>
      <c r="I7" s="55" t="s">
        <v>31</v>
      </c>
      <c r="J7" s="55" t="s">
        <v>32</v>
      </c>
      <c r="K7" s="55" t="s">
        <v>2</v>
      </c>
      <c r="L7" s="55" t="s">
        <v>3</v>
      </c>
      <c r="M7" s="55" t="s">
        <v>31</v>
      </c>
      <c r="N7" s="55" t="s">
        <v>32</v>
      </c>
      <c r="O7" s="55" t="s">
        <v>2</v>
      </c>
      <c r="P7" s="55" t="s">
        <v>2</v>
      </c>
      <c r="Q7" s="56" t="s">
        <v>124</v>
      </c>
      <c r="R7" s="56" t="s">
        <v>121</v>
      </c>
      <c r="S7" s="56" t="s">
        <v>553</v>
      </c>
      <c r="T7" s="56" t="s">
        <v>552</v>
      </c>
      <c r="U7" s="56" t="s">
        <v>173</v>
      </c>
      <c r="V7" s="55" t="s">
        <v>4</v>
      </c>
      <c r="W7" s="55" t="s">
        <v>148</v>
      </c>
      <c r="X7" s="55" t="s">
        <v>16</v>
      </c>
      <c r="Y7" s="55" t="s">
        <v>654</v>
      </c>
    </row>
    <row r="8" spans="1:25" x14ac:dyDescent="0.25">
      <c r="A8" s="21">
        <v>42908</v>
      </c>
      <c r="B8" s="25">
        <v>1346</v>
      </c>
      <c r="C8" s="35" t="s">
        <v>290</v>
      </c>
      <c r="D8" s="25">
        <v>1700</v>
      </c>
      <c r="E8" s="25">
        <v>1700</v>
      </c>
      <c r="F8" s="21" t="s">
        <v>494</v>
      </c>
      <c r="G8" s="23">
        <v>82.8</v>
      </c>
      <c r="H8" s="23">
        <v>28.222222222222221</v>
      </c>
      <c r="I8" s="23"/>
      <c r="J8" s="23"/>
      <c r="K8" s="23">
        <v>111</v>
      </c>
      <c r="L8" s="23">
        <v>43.888888888888886</v>
      </c>
      <c r="M8" s="25"/>
      <c r="N8" s="25"/>
      <c r="O8" s="25"/>
      <c r="P8" s="25"/>
      <c r="Q8" s="23">
        <v>9.3000000000000007</v>
      </c>
      <c r="R8" s="25">
        <v>7.88</v>
      </c>
      <c r="S8" s="22">
        <v>453.7</v>
      </c>
      <c r="T8" s="22"/>
      <c r="U8" s="23">
        <v>98</v>
      </c>
      <c r="V8" s="25" t="s">
        <v>28</v>
      </c>
      <c r="W8" s="28"/>
      <c r="X8" s="25"/>
      <c r="Y8" s="4">
        <v>54.6</v>
      </c>
    </row>
    <row r="9" spans="1:25" x14ac:dyDescent="0.25">
      <c r="A9" s="21">
        <v>42918</v>
      </c>
      <c r="B9" s="25">
        <v>1313</v>
      </c>
      <c r="C9" s="35" t="s">
        <v>355</v>
      </c>
      <c r="D9" s="25">
        <v>1700</v>
      </c>
      <c r="E9" s="25">
        <v>1700</v>
      </c>
      <c r="F9" s="21" t="s">
        <v>494</v>
      </c>
      <c r="G9" s="23">
        <v>77</v>
      </c>
      <c r="H9" s="23">
        <v>25</v>
      </c>
      <c r="I9" s="23"/>
      <c r="J9" s="23"/>
      <c r="K9" s="23">
        <v>99.2</v>
      </c>
      <c r="L9" s="23">
        <v>37.333333333333336</v>
      </c>
      <c r="M9" s="25"/>
      <c r="N9" s="25"/>
      <c r="O9" s="25"/>
      <c r="P9" s="25"/>
      <c r="Q9" s="23">
        <v>8.1999999999999993</v>
      </c>
      <c r="R9" s="33">
        <v>7.78</v>
      </c>
      <c r="S9" s="22">
        <v>448.5</v>
      </c>
      <c r="T9" s="22"/>
      <c r="U9" s="23">
        <v>62.7</v>
      </c>
      <c r="V9" s="25" t="s">
        <v>20</v>
      </c>
      <c r="W9" s="28"/>
      <c r="X9" s="25"/>
      <c r="Y9" s="4">
        <v>54.6</v>
      </c>
    </row>
    <row r="10" spans="1:25" x14ac:dyDescent="0.25">
      <c r="A10" s="21">
        <v>42925</v>
      </c>
      <c r="B10" s="25">
        <v>1054</v>
      </c>
      <c r="C10" s="35" t="s">
        <v>347</v>
      </c>
      <c r="D10" s="25">
        <v>1320</v>
      </c>
      <c r="E10" s="25">
        <v>1320</v>
      </c>
      <c r="F10" s="21" t="s">
        <v>494</v>
      </c>
      <c r="G10" s="23">
        <v>78.3</v>
      </c>
      <c r="H10" s="23">
        <v>25.722222222222221</v>
      </c>
      <c r="I10" s="23"/>
      <c r="J10" s="23"/>
      <c r="K10" s="23">
        <v>96.5</v>
      </c>
      <c r="L10" s="23">
        <v>35.833333333333336</v>
      </c>
      <c r="M10" s="25"/>
      <c r="N10" s="25"/>
      <c r="O10" s="25"/>
      <c r="P10" s="25"/>
      <c r="Q10" s="23">
        <v>8.1</v>
      </c>
      <c r="R10" s="33">
        <v>7.75</v>
      </c>
      <c r="S10" s="22">
        <v>422.5</v>
      </c>
      <c r="T10" s="22"/>
      <c r="U10" s="23">
        <v>84.5</v>
      </c>
      <c r="V10" s="25" t="s">
        <v>28</v>
      </c>
      <c r="W10" s="28"/>
      <c r="X10" s="25"/>
      <c r="Y10" s="4">
        <v>54.6</v>
      </c>
    </row>
    <row r="11" spans="1:25" x14ac:dyDescent="0.25">
      <c r="A11" s="21">
        <v>42933</v>
      </c>
      <c r="B11" s="25">
        <v>1340</v>
      </c>
      <c r="C11" s="35" t="s">
        <v>392</v>
      </c>
      <c r="D11" s="25">
        <v>1645</v>
      </c>
      <c r="E11" s="25">
        <v>1730</v>
      </c>
      <c r="F11" s="21" t="s">
        <v>494</v>
      </c>
      <c r="G11" s="23">
        <v>82.9</v>
      </c>
      <c r="H11" s="23">
        <v>28.277777777777779</v>
      </c>
      <c r="I11" s="23"/>
      <c r="J11" s="23"/>
      <c r="K11" s="23">
        <v>96.8</v>
      </c>
      <c r="L11" s="23">
        <v>36</v>
      </c>
      <c r="M11" s="25"/>
      <c r="N11" s="25"/>
      <c r="O11" s="25"/>
      <c r="P11" s="25"/>
      <c r="Q11" s="23">
        <v>9.6999999999999993</v>
      </c>
      <c r="R11" s="33">
        <v>7.51</v>
      </c>
      <c r="S11" s="22">
        <v>432.90000000000003</v>
      </c>
      <c r="T11" s="22"/>
      <c r="U11" s="23">
        <v>62.7</v>
      </c>
      <c r="V11" s="25" t="s">
        <v>20</v>
      </c>
      <c r="W11" s="28"/>
      <c r="X11" s="25"/>
      <c r="Y11" s="4">
        <v>54.6</v>
      </c>
    </row>
    <row r="12" spans="1:25" x14ac:dyDescent="0.25">
      <c r="A12" s="21">
        <v>42939</v>
      </c>
      <c r="B12" s="25">
        <v>1305</v>
      </c>
      <c r="C12" s="13" t="s">
        <v>435</v>
      </c>
      <c r="D12" s="22">
        <v>1748</v>
      </c>
      <c r="E12" s="25">
        <v>1730</v>
      </c>
      <c r="F12" s="21" t="s">
        <v>494</v>
      </c>
      <c r="G12" s="23">
        <v>81.3</v>
      </c>
      <c r="H12" s="23">
        <v>27.388888888888886</v>
      </c>
      <c r="I12" s="23"/>
      <c r="J12" s="23"/>
      <c r="K12" s="23">
        <v>83.4</v>
      </c>
      <c r="L12" s="23">
        <v>28.555555555555557</v>
      </c>
      <c r="M12" s="25"/>
      <c r="N12" s="25"/>
      <c r="O12" s="25"/>
      <c r="P12" s="25"/>
      <c r="Q12" s="23">
        <v>6.9</v>
      </c>
      <c r="R12" s="33">
        <v>7.72</v>
      </c>
      <c r="S12" s="22">
        <v>388.7</v>
      </c>
      <c r="T12" s="22"/>
      <c r="U12" s="36">
        <v>435.2</v>
      </c>
      <c r="V12" s="25" t="s">
        <v>11</v>
      </c>
      <c r="W12" s="28">
        <v>44.177999999999997</v>
      </c>
      <c r="X12" s="27" t="s">
        <v>17</v>
      </c>
      <c r="Y12" s="4">
        <v>54.6</v>
      </c>
    </row>
    <row r="13" spans="1:25" x14ac:dyDescent="0.25">
      <c r="A13" s="2">
        <v>42946</v>
      </c>
      <c r="B13" s="10">
        <v>1158</v>
      </c>
      <c r="C13" t="s">
        <v>469</v>
      </c>
      <c r="D13" s="1">
        <v>1605</v>
      </c>
      <c r="E13" s="1">
        <v>1604</v>
      </c>
      <c r="F13" s="21" t="s">
        <v>494</v>
      </c>
      <c r="G13" s="4">
        <v>75.2</v>
      </c>
      <c r="H13" s="4">
        <v>24</v>
      </c>
      <c r="I13" s="11"/>
      <c r="J13" s="11"/>
      <c r="K13" s="1">
        <v>72.8</v>
      </c>
      <c r="L13" s="4">
        <v>22.666666666666664</v>
      </c>
      <c r="M13" s="11"/>
      <c r="N13" s="11"/>
      <c r="O13" s="11"/>
      <c r="P13" s="11"/>
      <c r="Q13" s="4">
        <v>8.3000000000000007</v>
      </c>
      <c r="R13" s="7">
        <v>7.7</v>
      </c>
      <c r="S13" s="231">
        <v>358.8</v>
      </c>
      <c r="T13" s="1"/>
      <c r="U13" s="45">
        <v>387.3</v>
      </c>
      <c r="V13" s="1" t="s">
        <v>478</v>
      </c>
      <c r="W13" s="9"/>
      <c r="X13" s="3" t="s">
        <v>479</v>
      </c>
      <c r="Y13" s="4">
        <v>54.6</v>
      </c>
    </row>
    <row r="14" spans="1:25" x14ac:dyDescent="0.25">
      <c r="A14" s="2">
        <v>42952</v>
      </c>
      <c r="B14" s="10">
        <v>1112</v>
      </c>
      <c r="C14" t="s">
        <v>519</v>
      </c>
      <c r="D14" s="1">
        <v>1220</v>
      </c>
      <c r="E14" s="1"/>
      <c r="F14" s="2" t="s">
        <v>494</v>
      </c>
      <c r="G14" s="1">
        <v>75.900000000000006</v>
      </c>
      <c r="H14" s="4">
        <v>24.388888888888893</v>
      </c>
      <c r="I14" s="11"/>
      <c r="J14" s="11"/>
      <c r="K14" s="4">
        <v>75.900000000000006</v>
      </c>
      <c r="L14" s="4">
        <v>24.388888888888893</v>
      </c>
      <c r="M14" s="11"/>
      <c r="N14" s="11"/>
      <c r="O14" s="11"/>
      <c r="P14" s="11"/>
      <c r="Q14" s="4">
        <v>7.8</v>
      </c>
      <c r="R14" s="1">
        <v>7.66</v>
      </c>
      <c r="S14" s="231">
        <v>234</v>
      </c>
      <c r="T14" s="1"/>
      <c r="U14" s="49">
        <v>1732.9</v>
      </c>
      <c r="V14" s="1" t="s">
        <v>463</v>
      </c>
      <c r="W14" s="9"/>
      <c r="X14" s="3" t="s">
        <v>508</v>
      </c>
      <c r="Y14" s="4">
        <v>54.6</v>
      </c>
    </row>
    <row r="15" spans="1:25" x14ac:dyDescent="0.25">
      <c r="A15" s="2">
        <v>42960</v>
      </c>
      <c r="B15" s="10">
        <v>1308</v>
      </c>
      <c r="C15" t="s">
        <v>564</v>
      </c>
      <c r="D15" s="1">
        <v>1845</v>
      </c>
      <c r="E15" s="1">
        <v>1815</v>
      </c>
      <c r="F15" s="46" t="s">
        <v>494</v>
      </c>
      <c r="G15" s="1">
        <v>80.8</v>
      </c>
      <c r="H15" s="4">
        <v>27.111111111111107</v>
      </c>
      <c r="I15" s="11"/>
      <c r="J15" s="11"/>
      <c r="K15" s="4">
        <v>86.5</v>
      </c>
      <c r="L15" s="4">
        <v>30.277777777777779</v>
      </c>
      <c r="M15" s="11"/>
      <c r="N15" s="11"/>
      <c r="O15" s="11"/>
      <c r="P15" s="11"/>
      <c r="Q15" s="4">
        <v>6</v>
      </c>
      <c r="R15" s="7">
        <v>7.48</v>
      </c>
      <c r="S15" s="39">
        <v>383.5</v>
      </c>
      <c r="T15" s="4">
        <v>220</v>
      </c>
      <c r="U15" s="45">
        <v>436</v>
      </c>
      <c r="V15" s="47" t="s">
        <v>329</v>
      </c>
      <c r="W15" s="9"/>
      <c r="X15" s="3" t="s">
        <v>578</v>
      </c>
      <c r="Y15" s="4">
        <v>54.6</v>
      </c>
    </row>
    <row r="16" spans="1:25" x14ac:dyDescent="0.25">
      <c r="A16" s="2">
        <v>42966</v>
      </c>
      <c r="B16" s="10">
        <v>1217</v>
      </c>
      <c r="C16" t="s">
        <v>619</v>
      </c>
      <c r="D16" s="1">
        <v>1710</v>
      </c>
      <c r="E16" s="1">
        <v>1750</v>
      </c>
      <c r="F16" s="46" t="s">
        <v>494</v>
      </c>
      <c r="G16" s="4">
        <v>77.099999999999994</v>
      </c>
      <c r="H16" s="4">
        <v>25.05555555555555</v>
      </c>
      <c r="I16" s="1"/>
      <c r="J16" s="1"/>
      <c r="K16" s="4">
        <v>95.2</v>
      </c>
      <c r="L16" s="4">
        <v>35.111111111111114</v>
      </c>
      <c r="M16" s="1"/>
      <c r="N16" s="1"/>
      <c r="O16" s="1"/>
      <c r="P16" s="1"/>
      <c r="Q16" s="4">
        <v>6.6</v>
      </c>
      <c r="R16" s="7">
        <v>7.36</v>
      </c>
      <c r="S16" s="231">
        <v>419.90000000000003</v>
      </c>
      <c r="T16" s="4">
        <v>124</v>
      </c>
      <c r="U16" s="4">
        <v>193.5</v>
      </c>
      <c r="V16" s="1" t="s">
        <v>329</v>
      </c>
      <c r="X16" t="s">
        <v>637</v>
      </c>
      <c r="Y16" s="4">
        <v>54.6</v>
      </c>
    </row>
    <row r="17" spans="1:27" x14ac:dyDescent="0.25">
      <c r="A17" s="2">
        <v>42974</v>
      </c>
      <c r="B17" s="10">
        <v>1353</v>
      </c>
      <c r="C17" t="s">
        <v>671</v>
      </c>
      <c r="D17" s="1">
        <v>1740</v>
      </c>
      <c r="E17" s="1">
        <v>1715</v>
      </c>
      <c r="F17" s="46" t="s">
        <v>494</v>
      </c>
      <c r="G17" s="4">
        <v>82.5</v>
      </c>
      <c r="H17" s="4">
        <v>28.055555555555554</v>
      </c>
      <c r="I17" s="1"/>
      <c r="J17" s="1"/>
      <c r="K17" s="4">
        <v>98.5</v>
      </c>
      <c r="L17" s="4">
        <v>36.944444444444443</v>
      </c>
      <c r="M17" s="1"/>
      <c r="N17" s="1"/>
      <c r="O17" s="1"/>
      <c r="P17" s="1"/>
      <c r="Q17" s="4">
        <v>7.5</v>
      </c>
      <c r="R17" s="7">
        <v>7.22</v>
      </c>
      <c r="S17" s="231">
        <v>349.7</v>
      </c>
      <c r="T17" s="4">
        <v>220</v>
      </c>
      <c r="U17" s="45">
        <v>488.4</v>
      </c>
      <c r="V17" s="1" t="s">
        <v>681</v>
      </c>
      <c r="X17" t="s">
        <v>595</v>
      </c>
      <c r="Y17" s="4">
        <v>54.6</v>
      </c>
    </row>
    <row r="18" spans="1:27" x14ac:dyDescent="0.25">
      <c r="A18" s="2">
        <v>42981</v>
      </c>
      <c r="B18" s="10">
        <v>1047</v>
      </c>
      <c r="C18" s="46" t="s">
        <v>729</v>
      </c>
      <c r="D18" s="1">
        <v>1620</v>
      </c>
      <c r="E18" s="1">
        <v>1615</v>
      </c>
      <c r="F18" s="46" t="s">
        <v>494</v>
      </c>
      <c r="G18" s="4">
        <v>76.400000000000006</v>
      </c>
      <c r="H18" s="4">
        <f t="shared" ref="H18:H23" si="0">CONVERT(G18,"F","C")</f>
        <v>24.666666666666668</v>
      </c>
      <c r="I18" s="1"/>
      <c r="J18" s="1"/>
      <c r="K18" s="4">
        <v>90</v>
      </c>
      <c r="L18" s="4">
        <f t="shared" ref="L18:L23" si="1">CONVERT(K18,"F","C")</f>
        <v>32.222222222222221</v>
      </c>
      <c r="M18" s="1"/>
      <c r="N18" s="1"/>
      <c r="O18" s="1"/>
      <c r="P18" s="1"/>
      <c r="Q18" s="4">
        <v>7.5</v>
      </c>
      <c r="R18" s="7">
        <v>7.23</v>
      </c>
      <c r="S18" s="231">
        <v>438.1</v>
      </c>
      <c r="T18" s="4">
        <v>76.7</v>
      </c>
      <c r="U18" s="45">
        <v>307.60000000000002</v>
      </c>
      <c r="V18" s="1" t="s">
        <v>739</v>
      </c>
      <c r="X18" s="3" t="s">
        <v>740</v>
      </c>
      <c r="Y18" s="4">
        <v>54.6</v>
      </c>
    </row>
    <row r="19" spans="1:27" s="67" customFormat="1" x14ac:dyDescent="0.25">
      <c r="A19" s="69">
        <v>42993</v>
      </c>
      <c r="B19" s="74">
        <v>1118</v>
      </c>
      <c r="C19" s="67" t="s">
        <v>833</v>
      </c>
      <c r="D19" s="68">
        <v>1228</v>
      </c>
      <c r="E19" s="68"/>
      <c r="F19" s="76" t="s">
        <v>494</v>
      </c>
      <c r="G19" s="71">
        <v>71.599999999999994</v>
      </c>
      <c r="H19" s="71">
        <f t="shared" si="0"/>
        <v>21.999999999999996</v>
      </c>
      <c r="I19" s="68"/>
      <c r="J19" s="68"/>
      <c r="K19" s="71">
        <v>81.599999999999994</v>
      </c>
      <c r="L19" s="71">
        <f t="shared" si="1"/>
        <v>27.55555555555555</v>
      </c>
      <c r="M19" s="68"/>
      <c r="N19" s="68"/>
      <c r="O19" s="68"/>
      <c r="P19" s="68"/>
      <c r="Q19" s="71">
        <v>8.6</v>
      </c>
      <c r="R19" s="72">
        <v>7.19</v>
      </c>
      <c r="S19" s="231">
        <v>435.5</v>
      </c>
      <c r="T19" s="71">
        <v>35.6</v>
      </c>
      <c r="U19" s="45">
        <v>290.89999999999998</v>
      </c>
      <c r="V19" s="68" t="s">
        <v>145</v>
      </c>
      <c r="X19" s="70" t="s">
        <v>837</v>
      </c>
      <c r="Y19" s="71"/>
    </row>
    <row r="20" spans="1:27" s="145" customFormat="1" x14ac:dyDescent="0.25">
      <c r="A20" s="149">
        <v>43015</v>
      </c>
      <c r="B20" s="148">
        <v>1433</v>
      </c>
      <c r="C20" s="145" t="s">
        <v>899</v>
      </c>
      <c r="D20" s="148">
        <v>1625</v>
      </c>
      <c r="E20" s="148">
        <v>1615</v>
      </c>
      <c r="F20" s="145" t="s">
        <v>494</v>
      </c>
      <c r="G20" s="146">
        <v>68.5</v>
      </c>
      <c r="H20" s="146">
        <f t="shared" si="0"/>
        <v>20.277777777777779</v>
      </c>
      <c r="I20" s="148"/>
      <c r="J20" s="148"/>
      <c r="K20" s="146">
        <v>88</v>
      </c>
      <c r="L20" s="146">
        <f t="shared" si="1"/>
        <v>31.111111111111111</v>
      </c>
      <c r="M20" s="148"/>
      <c r="N20" s="148"/>
      <c r="O20" s="148"/>
      <c r="P20" s="148"/>
      <c r="Q20" s="146">
        <v>10.9</v>
      </c>
      <c r="R20" s="147">
        <v>7.44</v>
      </c>
      <c r="S20" s="232">
        <v>430.3</v>
      </c>
      <c r="T20" s="146">
        <v>22.5</v>
      </c>
      <c r="U20" s="146">
        <v>73.3</v>
      </c>
      <c r="V20" s="148" t="s">
        <v>445</v>
      </c>
      <c r="X20" s="150" t="s">
        <v>891</v>
      </c>
    </row>
    <row r="21" spans="1:27" s="153" customFormat="1" x14ac:dyDescent="0.25">
      <c r="A21" s="195">
        <v>43037</v>
      </c>
      <c r="B21" s="187">
        <v>1438</v>
      </c>
      <c r="C21" s="144" t="s">
        <v>933</v>
      </c>
      <c r="D21" s="187">
        <v>1620</v>
      </c>
      <c r="E21" s="187"/>
      <c r="F21" s="144" t="s">
        <v>494</v>
      </c>
      <c r="G21" s="179">
        <v>65.2</v>
      </c>
      <c r="H21" s="179">
        <f t="shared" si="0"/>
        <v>18.444444444444446</v>
      </c>
      <c r="I21" s="187"/>
      <c r="J21" s="187"/>
      <c r="K21" s="179">
        <v>81.2</v>
      </c>
      <c r="L21" s="179">
        <f t="shared" si="1"/>
        <v>27.333333333333336</v>
      </c>
      <c r="M21" s="187"/>
      <c r="N21" s="187"/>
      <c r="O21" s="187"/>
      <c r="P21" s="187"/>
      <c r="Q21" s="179">
        <v>11.2</v>
      </c>
      <c r="R21" s="185">
        <v>7.42</v>
      </c>
      <c r="S21" s="234">
        <v>413.40000000000003</v>
      </c>
      <c r="T21" s="179">
        <v>16</v>
      </c>
      <c r="U21" s="179"/>
      <c r="V21" s="112" t="s">
        <v>70</v>
      </c>
      <c r="X21" s="113" t="s">
        <v>879</v>
      </c>
    </row>
    <row r="22" spans="1:27" s="153" customFormat="1" x14ac:dyDescent="0.25">
      <c r="A22" s="195">
        <v>43348</v>
      </c>
      <c r="B22" s="187">
        <v>1225</v>
      </c>
      <c r="C22" s="113" t="s">
        <v>1112</v>
      </c>
      <c r="D22" s="181">
        <v>1550</v>
      </c>
      <c r="E22" s="181">
        <v>1558</v>
      </c>
      <c r="F22" s="212" t="s">
        <v>1123</v>
      </c>
      <c r="G22" s="130">
        <v>76.099999999999994</v>
      </c>
      <c r="H22" s="130">
        <f t="shared" si="0"/>
        <v>24.499999999999996</v>
      </c>
      <c r="K22" s="179">
        <v>90.6</v>
      </c>
      <c r="L22" s="179">
        <f t="shared" si="1"/>
        <v>32.55555555555555</v>
      </c>
      <c r="Q22" s="130">
        <v>8.1999999999999993</v>
      </c>
      <c r="R22" s="131">
        <v>7.01</v>
      </c>
      <c r="S22" s="233">
        <v>356.2</v>
      </c>
      <c r="T22" s="179">
        <v>413</v>
      </c>
      <c r="U22" s="87">
        <v>517.20000000000005</v>
      </c>
      <c r="Y22" s="144" t="s">
        <v>466</v>
      </c>
      <c r="AA22" s="144" t="s">
        <v>1121</v>
      </c>
    </row>
    <row r="23" spans="1:27" s="153" customFormat="1" x14ac:dyDescent="0.25">
      <c r="A23" s="195">
        <v>43353</v>
      </c>
      <c r="B23" s="187">
        <v>1610</v>
      </c>
      <c r="C23" s="113" t="s">
        <v>1131</v>
      </c>
      <c r="D23" s="181">
        <v>1825</v>
      </c>
      <c r="E23" s="181">
        <v>2030</v>
      </c>
      <c r="F23" s="212" t="s">
        <v>1123</v>
      </c>
      <c r="G23" s="130">
        <v>82.1</v>
      </c>
      <c r="H23" s="130">
        <f t="shared" si="0"/>
        <v>27.833333333333329</v>
      </c>
      <c r="K23" s="179">
        <v>100.5</v>
      </c>
      <c r="L23" s="179">
        <f t="shared" si="1"/>
        <v>38.055555555555557</v>
      </c>
      <c r="Q23" s="130">
        <v>9.3000000000000007</v>
      </c>
      <c r="R23" s="131">
        <v>7.27</v>
      </c>
      <c r="S23" s="233">
        <v>404.3</v>
      </c>
      <c r="T23" s="179">
        <v>100</v>
      </c>
      <c r="U23" s="153">
        <v>141.4</v>
      </c>
      <c r="Y23" s="144" t="s">
        <v>340</v>
      </c>
      <c r="AA23" s="144" t="s">
        <v>1136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DB6E0-DD71-48F7-A9D9-DDEEDC0AD9BE}">
  <sheetPr codeName="Sheet9"/>
  <dimension ref="A1:AA30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24" sqref="A24"/>
    </sheetView>
  </sheetViews>
  <sheetFormatPr defaultRowHeight="15" x14ac:dyDescent="0.25"/>
  <cols>
    <col min="1" max="1" width="29.140625" customWidth="1"/>
    <col min="6" max="6" width="16.85546875" customWidth="1"/>
    <col min="22" max="22" width="22.28515625" customWidth="1"/>
    <col min="23" max="23" width="12.5703125" customWidth="1"/>
    <col min="24" max="24" width="61.42578125" customWidth="1"/>
  </cols>
  <sheetData>
    <row r="1" spans="1:25" ht="21" x14ac:dyDescent="0.35">
      <c r="A1" s="12" t="s">
        <v>814</v>
      </c>
      <c r="B1" s="12"/>
      <c r="C1" s="12"/>
      <c r="D1" s="13"/>
      <c r="E1" s="13"/>
      <c r="G1" s="13"/>
      <c r="H1" s="14" t="s">
        <v>448</v>
      </c>
      <c r="J1" s="13"/>
      <c r="K1" s="13"/>
      <c r="L1" s="17" t="s">
        <v>545</v>
      </c>
      <c r="M1" s="13"/>
      <c r="N1" s="13"/>
      <c r="O1" s="13" t="s">
        <v>713</v>
      </c>
      <c r="P1" t="s">
        <v>799</v>
      </c>
      <c r="Q1" s="13"/>
      <c r="R1" s="13"/>
      <c r="S1" s="6" t="s">
        <v>1146</v>
      </c>
      <c r="T1" s="13"/>
      <c r="U1" s="13"/>
      <c r="V1" s="13"/>
      <c r="W1" s="13"/>
      <c r="X1" s="13"/>
      <c r="Y1" s="13"/>
    </row>
    <row r="2" spans="1:25" x14ac:dyDescent="0.25">
      <c r="A2" s="15" t="s">
        <v>195</v>
      </c>
      <c r="B2" s="16">
        <f>AVERAGE(Q8:Q1533)</f>
        <v>8.2687500000000007</v>
      </c>
      <c r="C2" s="13"/>
      <c r="D2" s="13"/>
      <c r="E2" s="13"/>
      <c r="F2" s="17" t="s">
        <v>123</v>
      </c>
      <c r="G2" s="18">
        <v>235</v>
      </c>
      <c r="H2" s="13"/>
      <c r="I2" s="25" t="s">
        <v>500</v>
      </c>
      <c r="J2" s="41"/>
      <c r="K2" s="13"/>
      <c r="L2" s="13" t="s">
        <v>542</v>
      </c>
      <c r="M2" s="13">
        <v>5.45</v>
      </c>
      <c r="N2" s="13"/>
      <c r="O2" s="13" t="s">
        <v>669</v>
      </c>
      <c r="P2" s="13"/>
      <c r="Q2" s="13"/>
      <c r="R2" s="13"/>
      <c r="S2" s="6" t="s">
        <v>1143</v>
      </c>
      <c r="T2" s="13"/>
      <c r="U2" s="13"/>
      <c r="V2" s="13"/>
      <c r="W2" s="13"/>
      <c r="X2" s="13"/>
      <c r="Y2" s="13"/>
    </row>
    <row r="3" spans="1:25" x14ac:dyDescent="0.25">
      <c r="A3" s="15" t="s">
        <v>196</v>
      </c>
      <c r="B3" s="16">
        <f>AVERAGE(R8:R1579)</f>
        <v>7.4856249999999998</v>
      </c>
      <c r="C3" s="13"/>
      <c r="D3" s="13"/>
      <c r="E3" s="13"/>
      <c r="F3" s="17" t="s">
        <v>121</v>
      </c>
      <c r="G3" s="18" t="s">
        <v>447</v>
      </c>
      <c r="H3" s="13"/>
      <c r="I3" s="25" t="s">
        <v>454</v>
      </c>
      <c r="J3" s="42"/>
      <c r="K3" s="13"/>
      <c r="L3" s="13" t="s">
        <v>543</v>
      </c>
      <c r="M3" s="13">
        <v>55.7</v>
      </c>
      <c r="N3" s="13"/>
      <c r="O3" s="13"/>
      <c r="P3" s="13"/>
      <c r="Q3" s="13"/>
      <c r="R3" s="13"/>
      <c r="S3" s="6" t="s">
        <v>1144</v>
      </c>
      <c r="T3" s="13"/>
      <c r="U3" s="13"/>
      <c r="V3" s="13"/>
      <c r="W3" s="13"/>
      <c r="X3" s="13"/>
      <c r="Y3" s="13"/>
    </row>
    <row r="4" spans="1:25" x14ac:dyDescent="0.25">
      <c r="A4" s="15" t="s">
        <v>197</v>
      </c>
      <c r="B4" s="19">
        <f>AVERAGE(S8:S1551)</f>
        <v>396.09374999999994</v>
      </c>
      <c r="C4" s="13"/>
      <c r="D4" s="13"/>
      <c r="E4" s="13"/>
      <c r="F4" s="17" t="s">
        <v>120</v>
      </c>
      <c r="G4" s="18">
        <v>6</v>
      </c>
      <c r="H4" s="13"/>
      <c r="I4" s="13"/>
      <c r="J4" s="13"/>
      <c r="K4" s="13"/>
      <c r="L4" s="13" t="s">
        <v>544</v>
      </c>
      <c r="M4" s="13">
        <v>596</v>
      </c>
      <c r="N4" s="13"/>
      <c r="O4" s="13"/>
      <c r="P4" s="13"/>
      <c r="Q4" s="13"/>
      <c r="R4" s="13"/>
      <c r="S4" s="228" t="s">
        <v>1145</v>
      </c>
      <c r="T4" s="13"/>
      <c r="U4" s="13"/>
      <c r="V4" s="13"/>
      <c r="W4" s="13"/>
      <c r="X4" s="13"/>
      <c r="Y4" s="13"/>
    </row>
    <row r="5" spans="1:25" x14ac:dyDescent="0.25">
      <c r="A5" s="15" t="s">
        <v>198</v>
      </c>
      <c r="B5" s="57">
        <f>AVERAGE(U8:U1500)</f>
        <v>497.75333333333333</v>
      </c>
      <c r="C5" s="13"/>
      <c r="D5" s="13"/>
      <c r="E5" s="13"/>
      <c r="F5" s="17" t="s">
        <v>122</v>
      </c>
      <c r="G5" s="18">
        <v>500</v>
      </c>
      <c r="H5" s="13"/>
      <c r="I5" s="6" t="s">
        <v>499</v>
      </c>
      <c r="J5" s="6" t="s">
        <v>499</v>
      </c>
      <c r="K5" s="13"/>
      <c r="L5" s="13"/>
      <c r="M5" s="6" t="s">
        <v>499</v>
      </c>
      <c r="N5" s="6" t="s">
        <v>499</v>
      </c>
      <c r="O5" s="13"/>
      <c r="P5" s="13"/>
      <c r="Q5" s="13"/>
      <c r="R5" s="13"/>
      <c r="S5" s="172" t="s">
        <v>122</v>
      </c>
      <c r="T5" s="13"/>
      <c r="U5" s="13"/>
      <c r="V5" s="13"/>
      <c r="W5" s="13"/>
      <c r="X5" s="13"/>
      <c r="Y5" s="13"/>
    </row>
    <row r="6" spans="1:25" x14ac:dyDescent="0.25">
      <c r="A6" s="51" t="s">
        <v>710</v>
      </c>
      <c r="B6" s="16">
        <f>AVERAGE(T15:T1500)</f>
        <v>143.93333333333334</v>
      </c>
      <c r="C6" s="13"/>
      <c r="D6" s="6" t="s">
        <v>183</v>
      </c>
      <c r="E6" s="6" t="s">
        <v>184</v>
      </c>
      <c r="F6" s="13"/>
      <c r="G6" s="6" t="s">
        <v>40</v>
      </c>
      <c r="H6" s="6" t="s">
        <v>40</v>
      </c>
      <c r="I6" s="6" t="s">
        <v>40</v>
      </c>
      <c r="J6" s="6" t="s">
        <v>40</v>
      </c>
      <c r="K6" s="6" t="s">
        <v>30</v>
      </c>
      <c r="L6" s="6" t="s">
        <v>30</v>
      </c>
      <c r="M6" s="6" t="s">
        <v>30</v>
      </c>
      <c r="N6" s="6" t="s">
        <v>30</v>
      </c>
      <c r="O6" s="6" t="s">
        <v>187</v>
      </c>
      <c r="P6" s="6" t="s">
        <v>186</v>
      </c>
      <c r="Q6" s="6" t="s">
        <v>120</v>
      </c>
      <c r="R6" s="13"/>
      <c r="S6" s="20" t="s">
        <v>1142</v>
      </c>
      <c r="T6" s="20" t="s">
        <v>540</v>
      </c>
      <c r="U6" s="20" t="s">
        <v>123</v>
      </c>
      <c r="V6" s="13"/>
      <c r="W6" s="17" t="s">
        <v>147</v>
      </c>
      <c r="X6" s="13"/>
      <c r="Y6" s="13"/>
    </row>
    <row r="7" spans="1:25" x14ac:dyDescent="0.25">
      <c r="A7" s="54" t="s">
        <v>0</v>
      </c>
      <c r="B7" s="55" t="s">
        <v>1</v>
      </c>
      <c r="C7" s="55" t="s">
        <v>169</v>
      </c>
      <c r="D7" s="55" t="s">
        <v>185</v>
      </c>
      <c r="E7" s="55" t="s">
        <v>185</v>
      </c>
      <c r="F7" s="55" t="s">
        <v>10</v>
      </c>
      <c r="G7" s="55" t="s">
        <v>2</v>
      </c>
      <c r="H7" s="55" t="s">
        <v>3</v>
      </c>
      <c r="I7" s="55" t="s">
        <v>31</v>
      </c>
      <c r="J7" s="55" t="s">
        <v>32</v>
      </c>
      <c r="K7" s="55" t="s">
        <v>2</v>
      </c>
      <c r="L7" s="55" t="s">
        <v>3</v>
      </c>
      <c r="M7" s="55" t="s">
        <v>31</v>
      </c>
      <c r="N7" s="55" t="s">
        <v>32</v>
      </c>
      <c r="O7" s="55" t="s">
        <v>2</v>
      </c>
      <c r="P7" s="55" t="s">
        <v>2</v>
      </c>
      <c r="Q7" s="56" t="s">
        <v>124</v>
      </c>
      <c r="R7" s="56" t="s">
        <v>121</v>
      </c>
      <c r="S7" s="56" t="s">
        <v>553</v>
      </c>
      <c r="T7" s="56" t="s">
        <v>552</v>
      </c>
      <c r="U7" s="56" t="s">
        <v>173</v>
      </c>
      <c r="V7" s="55" t="s">
        <v>4</v>
      </c>
      <c r="W7" s="55" t="s">
        <v>148</v>
      </c>
      <c r="X7" s="55" t="s">
        <v>16</v>
      </c>
      <c r="Y7" s="55" t="s">
        <v>654</v>
      </c>
    </row>
    <row r="8" spans="1:25" x14ac:dyDescent="0.25">
      <c r="A8" s="21">
        <v>42908</v>
      </c>
      <c r="B8" s="25">
        <v>1356</v>
      </c>
      <c r="C8" s="35" t="s">
        <v>291</v>
      </c>
      <c r="D8" s="25">
        <v>1700</v>
      </c>
      <c r="E8" s="25">
        <v>1700</v>
      </c>
      <c r="F8" s="21" t="s">
        <v>284</v>
      </c>
      <c r="G8" s="23">
        <v>83.6</v>
      </c>
      <c r="H8" s="23">
        <v>28.666666666666664</v>
      </c>
      <c r="I8" s="23"/>
      <c r="J8" s="23"/>
      <c r="K8" s="23">
        <v>110.5</v>
      </c>
      <c r="L8" s="23">
        <v>43.611111111111107</v>
      </c>
      <c r="M8" s="25"/>
      <c r="N8" s="25"/>
      <c r="O8" s="25"/>
      <c r="P8" s="25"/>
      <c r="Q8" s="23">
        <v>9</v>
      </c>
      <c r="R8" s="25">
        <v>7.91</v>
      </c>
      <c r="S8" s="22">
        <v>432.90000000000003</v>
      </c>
      <c r="T8" s="22"/>
      <c r="U8" s="36">
        <v>416</v>
      </c>
      <c r="V8" s="25" t="s">
        <v>20</v>
      </c>
      <c r="W8" s="28">
        <v>39.89</v>
      </c>
      <c r="X8" s="13"/>
      <c r="Y8" s="4">
        <v>54.8</v>
      </c>
    </row>
    <row r="9" spans="1:25" x14ac:dyDescent="0.25">
      <c r="A9" s="21">
        <v>42918</v>
      </c>
      <c r="B9" s="25">
        <v>1335</v>
      </c>
      <c r="C9" s="35" t="s">
        <v>356</v>
      </c>
      <c r="D9" s="25">
        <v>1700</v>
      </c>
      <c r="E9" s="25">
        <v>1700</v>
      </c>
      <c r="F9" s="21" t="s">
        <v>284</v>
      </c>
      <c r="G9" s="23">
        <v>77.7</v>
      </c>
      <c r="H9" s="23">
        <v>25.388888888888889</v>
      </c>
      <c r="I9" s="23"/>
      <c r="J9" s="23"/>
      <c r="K9" s="23">
        <v>98.6</v>
      </c>
      <c r="L9" s="23">
        <v>36.999999999999993</v>
      </c>
      <c r="M9" s="25"/>
      <c r="N9" s="25"/>
      <c r="O9" s="25"/>
      <c r="P9" s="25"/>
      <c r="Q9" s="23">
        <v>8.5</v>
      </c>
      <c r="R9" s="33">
        <v>7.75</v>
      </c>
      <c r="S9" s="22">
        <v>453.7</v>
      </c>
      <c r="T9" s="22"/>
      <c r="U9" s="23">
        <v>66.900000000000006</v>
      </c>
      <c r="V9" s="25" t="s">
        <v>35</v>
      </c>
      <c r="W9" s="28"/>
      <c r="X9" s="25"/>
      <c r="Y9" s="4">
        <v>54.8</v>
      </c>
    </row>
    <row r="10" spans="1:25" x14ac:dyDescent="0.25">
      <c r="A10" s="21">
        <v>42925</v>
      </c>
      <c r="B10" s="25">
        <v>1012</v>
      </c>
      <c r="C10" s="35" t="s">
        <v>345</v>
      </c>
      <c r="D10" s="25">
        <v>1320</v>
      </c>
      <c r="E10" s="25">
        <v>1320</v>
      </c>
      <c r="F10" s="21" t="s">
        <v>284</v>
      </c>
      <c r="G10" s="23">
        <v>78</v>
      </c>
      <c r="H10" s="23">
        <v>25.555555555555554</v>
      </c>
      <c r="I10" s="23"/>
      <c r="J10" s="23"/>
      <c r="K10" s="23">
        <v>78.099999999999994</v>
      </c>
      <c r="L10" s="23">
        <v>25.611111111111107</v>
      </c>
      <c r="M10" s="25"/>
      <c r="N10" s="25"/>
      <c r="O10" s="25"/>
      <c r="P10" s="25"/>
      <c r="Q10" s="23">
        <v>8.6999999999999993</v>
      </c>
      <c r="R10" s="33">
        <v>7.65</v>
      </c>
      <c r="S10" s="22">
        <v>453.7</v>
      </c>
      <c r="T10" s="22"/>
      <c r="U10" s="23">
        <v>66.3</v>
      </c>
      <c r="V10" s="25" t="s">
        <v>35</v>
      </c>
      <c r="W10" s="28"/>
      <c r="X10" s="25"/>
      <c r="Y10" s="4">
        <v>54.8</v>
      </c>
    </row>
    <row r="11" spans="1:25" x14ac:dyDescent="0.25">
      <c r="A11" s="21">
        <v>42933</v>
      </c>
      <c r="B11" s="25">
        <v>1348</v>
      </c>
      <c r="C11" s="35" t="s">
        <v>393</v>
      </c>
      <c r="D11" s="25">
        <v>1645</v>
      </c>
      <c r="E11" s="25">
        <v>1730</v>
      </c>
      <c r="F11" s="21" t="s">
        <v>284</v>
      </c>
      <c r="G11" s="23">
        <v>81.2</v>
      </c>
      <c r="H11" s="23">
        <v>27.333333333333336</v>
      </c>
      <c r="I11" s="23"/>
      <c r="J11" s="23"/>
      <c r="K11" s="23">
        <v>96.9</v>
      </c>
      <c r="L11" s="23">
        <v>36.055555555555557</v>
      </c>
      <c r="M11" s="25"/>
      <c r="N11" s="25"/>
      <c r="O11" s="25"/>
      <c r="P11" s="25"/>
      <c r="Q11" s="23">
        <v>8.8000000000000007</v>
      </c>
      <c r="R11" s="33">
        <v>7.73</v>
      </c>
      <c r="S11" s="22">
        <v>422.5</v>
      </c>
      <c r="T11" s="22"/>
      <c r="U11" s="23">
        <v>66.3</v>
      </c>
      <c r="V11" s="25" t="s">
        <v>35</v>
      </c>
      <c r="W11" s="28">
        <v>38.773000000000003</v>
      </c>
      <c r="X11" s="25"/>
      <c r="Y11" s="4">
        <v>54.8</v>
      </c>
    </row>
    <row r="12" spans="1:25" x14ac:dyDescent="0.25">
      <c r="A12" s="21">
        <v>42939</v>
      </c>
      <c r="B12" s="25">
        <v>1312</v>
      </c>
      <c r="C12" s="13" t="s">
        <v>436</v>
      </c>
      <c r="D12" s="22">
        <v>1748</v>
      </c>
      <c r="E12" s="25">
        <v>1730</v>
      </c>
      <c r="F12" s="21" t="s">
        <v>284</v>
      </c>
      <c r="G12" s="23">
        <v>80.599999999999994</v>
      </c>
      <c r="H12" s="23">
        <v>26.999999999999996</v>
      </c>
      <c r="I12" s="23"/>
      <c r="J12" s="23"/>
      <c r="K12" s="23">
        <v>93</v>
      </c>
      <c r="L12" s="23">
        <v>33.888888888888886</v>
      </c>
      <c r="M12" s="25"/>
      <c r="N12" s="25"/>
      <c r="O12" s="25"/>
      <c r="P12" s="25"/>
      <c r="Q12" s="23">
        <v>8.5</v>
      </c>
      <c r="R12" s="33">
        <v>7.69</v>
      </c>
      <c r="S12" s="22">
        <v>384.8</v>
      </c>
      <c r="T12" s="22"/>
      <c r="U12" s="36">
        <v>344.1</v>
      </c>
      <c r="V12" s="25" t="s">
        <v>20</v>
      </c>
      <c r="W12" s="28"/>
      <c r="X12" s="25"/>
      <c r="Y12" s="4">
        <v>54.8</v>
      </c>
    </row>
    <row r="13" spans="1:25" x14ac:dyDescent="0.25">
      <c r="A13" s="2">
        <v>42946</v>
      </c>
      <c r="B13" s="10">
        <v>1206</v>
      </c>
      <c r="C13" t="s">
        <v>470</v>
      </c>
      <c r="D13" s="1">
        <v>1605</v>
      </c>
      <c r="E13" s="1">
        <v>1604</v>
      </c>
      <c r="F13" s="2" t="s">
        <v>284</v>
      </c>
      <c r="G13" s="4">
        <v>75.3</v>
      </c>
      <c r="H13" s="4">
        <v>24.055555555555554</v>
      </c>
      <c r="I13" s="11"/>
      <c r="J13" s="11"/>
      <c r="K13" s="1">
        <v>73.2</v>
      </c>
      <c r="L13" s="4">
        <v>22.888888888888889</v>
      </c>
      <c r="M13" s="11"/>
      <c r="N13" s="11"/>
      <c r="O13" s="11"/>
      <c r="P13" s="11"/>
      <c r="Q13" s="4">
        <v>7.3</v>
      </c>
      <c r="R13" s="7">
        <v>7.68</v>
      </c>
      <c r="S13" s="231">
        <v>364</v>
      </c>
      <c r="T13" s="1"/>
      <c r="U13" s="45">
        <v>613.1</v>
      </c>
      <c r="V13" s="1" t="s">
        <v>478</v>
      </c>
      <c r="W13" s="9"/>
      <c r="X13" s="3" t="s">
        <v>479</v>
      </c>
      <c r="Y13" s="4">
        <v>54.8</v>
      </c>
    </row>
    <row r="14" spans="1:25" x14ac:dyDescent="0.25">
      <c r="A14" s="2">
        <v>42952</v>
      </c>
      <c r="B14" s="10">
        <v>1120</v>
      </c>
      <c r="C14" t="s">
        <v>520</v>
      </c>
      <c r="D14" s="1">
        <v>1220</v>
      </c>
      <c r="E14" s="1"/>
      <c r="F14" s="2" t="s">
        <v>284</v>
      </c>
      <c r="G14" s="1">
        <v>75.900000000000006</v>
      </c>
      <c r="H14" s="4">
        <v>24.388888888888893</v>
      </c>
      <c r="I14" s="11"/>
      <c r="J14" s="11"/>
      <c r="K14" s="4">
        <v>75.900000000000006</v>
      </c>
      <c r="L14" s="4">
        <v>24.388888888888893</v>
      </c>
      <c r="M14" s="11"/>
      <c r="N14" s="11"/>
      <c r="O14" s="11"/>
      <c r="P14" s="11"/>
      <c r="Q14" s="4">
        <v>7.8</v>
      </c>
      <c r="R14" s="1">
        <v>7.41</v>
      </c>
      <c r="S14" s="231">
        <v>236.6</v>
      </c>
      <c r="T14" s="1"/>
      <c r="U14" s="49">
        <v>2419.6</v>
      </c>
      <c r="V14" s="1" t="s">
        <v>463</v>
      </c>
      <c r="W14" s="9"/>
      <c r="X14" s="3" t="s">
        <v>508</v>
      </c>
      <c r="Y14" s="4">
        <v>54.8</v>
      </c>
    </row>
    <row r="15" spans="1:25" x14ac:dyDescent="0.25">
      <c r="A15" s="2">
        <v>42960</v>
      </c>
      <c r="B15" s="10">
        <v>1318</v>
      </c>
      <c r="C15" t="s">
        <v>565</v>
      </c>
      <c r="D15" s="1">
        <v>1845</v>
      </c>
      <c r="E15" s="1">
        <v>1815</v>
      </c>
      <c r="F15" s="46" t="s">
        <v>284</v>
      </c>
      <c r="G15" s="1">
        <v>80.2</v>
      </c>
      <c r="H15" s="4">
        <v>26.777777777777779</v>
      </c>
      <c r="I15" s="11"/>
      <c r="J15" s="11"/>
      <c r="K15" s="4">
        <v>87.1</v>
      </c>
      <c r="L15" s="4">
        <v>30.611111111111107</v>
      </c>
      <c r="M15" s="11"/>
      <c r="N15" s="11"/>
      <c r="O15" s="11"/>
      <c r="P15" s="11"/>
      <c r="Q15" s="4">
        <v>7.2</v>
      </c>
      <c r="R15" s="7">
        <v>7.55</v>
      </c>
      <c r="S15" s="39">
        <v>384.8</v>
      </c>
      <c r="T15" s="4">
        <v>211</v>
      </c>
      <c r="U15" s="45">
        <v>648.79999999999995</v>
      </c>
      <c r="V15" s="47" t="s">
        <v>329</v>
      </c>
      <c r="W15" s="9"/>
      <c r="X15" s="3" t="s">
        <v>579</v>
      </c>
      <c r="Y15" s="4">
        <v>54.8</v>
      </c>
    </row>
    <row r="16" spans="1:25" x14ac:dyDescent="0.25">
      <c r="A16" s="2">
        <v>42966</v>
      </c>
      <c r="B16" s="10">
        <v>1229</v>
      </c>
      <c r="C16" t="s">
        <v>620</v>
      </c>
      <c r="D16" s="1">
        <v>1710</v>
      </c>
      <c r="E16" s="1">
        <v>1750</v>
      </c>
      <c r="F16" s="46" t="s">
        <v>284</v>
      </c>
      <c r="G16" s="4">
        <v>76.8</v>
      </c>
      <c r="H16" s="4">
        <v>24.888888888888886</v>
      </c>
      <c r="I16" s="1"/>
      <c r="J16" s="1"/>
      <c r="K16" s="4">
        <v>95.3</v>
      </c>
      <c r="L16" s="4">
        <v>35.166666666666664</v>
      </c>
      <c r="M16" s="1"/>
      <c r="N16" s="1"/>
      <c r="O16" s="1"/>
      <c r="P16" s="1"/>
      <c r="Q16" s="4">
        <v>7</v>
      </c>
      <c r="R16" s="7">
        <v>7.38</v>
      </c>
      <c r="S16" s="231">
        <v>418.6</v>
      </c>
      <c r="T16" s="4">
        <v>126</v>
      </c>
      <c r="U16" s="4">
        <v>161.6</v>
      </c>
      <c r="V16" s="1" t="s">
        <v>329</v>
      </c>
      <c r="X16" t="s">
        <v>630</v>
      </c>
      <c r="Y16" s="4">
        <v>54.8</v>
      </c>
    </row>
    <row r="17" spans="1:27" x14ac:dyDescent="0.25">
      <c r="A17" s="2">
        <v>42974</v>
      </c>
      <c r="B17" s="10">
        <v>1402</v>
      </c>
      <c r="C17" t="s">
        <v>672</v>
      </c>
      <c r="D17" s="1">
        <v>1740</v>
      </c>
      <c r="E17" s="1">
        <v>1715</v>
      </c>
      <c r="F17" s="46" t="s">
        <v>284</v>
      </c>
      <c r="G17" s="4">
        <v>82.8</v>
      </c>
      <c r="H17" s="4">
        <v>28.222222222222221</v>
      </c>
      <c r="I17" s="1"/>
      <c r="J17" s="1"/>
      <c r="K17" s="4">
        <v>99.2</v>
      </c>
      <c r="L17" s="4">
        <v>37.333333333333336</v>
      </c>
      <c r="M17" s="1"/>
      <c r="N17" s="1"/>
      <c r="O17" s="1"/>
      <c r="P17" s="1"/>
      <c r="Q17" s="4">
        <v>7.1</v>
      </c>
      <c r="R17" s="7">
        <v>7.25</v>
      </c>
      <c r="S17" s="231">
        <v>351</v>
      </c>
      <c r="T17" s="4">
        <v>227</v>
      </c>
      <c r="U17" s="45">
        <v>920.8</v>
      </c>
      <c r="V17" s="1" t="s">
        <v>681</v>
      </c>
      <c r="X17" t="s">
        <v>682</v>
      </c>
      <c r="Y17" s="4">
        <v>54.8</v>
      </c>
    </row>
    <row r="18" spans="1:27" x14ac:dyDescent="0.25">
      <c r="A18" s="2">
        <v>42981</v>
      </c>
      <c r="B18" s="25">
        <v>1104</v>
      </c>
      <c r="C18" s="46" t="s">
        <v>730</v>
      </c>
      <c r="D18" s="22">
        <v>1620</v>
      </c>
      <c r="E18" s="25">
        <v>1615</v>
      </c>
      <c r="F18" s="21" t="s">
        <v>284</v>
      </c>
      <c r="G18" s="23">
        <v>77.2</v>
      </c>
      <c r="H18" s="23">
        <f t="shared" ref="H18:H23" si="0">CONVERT(G18,"F","C")</f>
        <v>25.111111111111111</v>
      </c>
      <c r="I18" s="23"/>
      <c r="J18" s="23"/>
      <c r="K18" s="23">
        <v>91.5</v>
      </c>
      <c r="L18" s="23">
        <f t="shared" ref="L18:L23" si="1">CONVERT(K18,"F","C")</f>
        <v>33.055555555555557</v>
      </c>
      <c r="M18" s="25"/>
      <c r="N18" s="25"/>
      <c r="O18" s="25"/>
      <c r="P18" s="25"/>
      <c r="Q18" s="23">
        <v>6.5</v>
      </c>
      <c r="R18" s="33">
        <v>7.4</v>
      </c>
      <c r="S18" s="22">
        <v>425.1</v>
      </c>
      <c r="T18" s="22">
        <v>83</v>
      </c>
      <c r="U18" s="44">
        <v>198.9</v>
      </c>
      <c r="V18" s="1" t="s">
        <v>739</v>
      </c>
      <c r="W18" s="28"/>
      <c r="X18" s="27" t="s">
        <v>740</v>
      </c>
      <c r="Y18" s="4">
        <v>54.8</v>
      </c>
    </row>
    <row r="19" spans="1:27" s="67" customFormat="1" x14ac:dyDescent="0.25">
      <c r="A19" s="69">
        <v>42993</v>
      </c>
      <c r="B19" s="74">
        <v>1127</v>
      </c>
      <c r="C19" s="67" t="s">
        <v>834</v>
      </c>
      <c r="D19" s="68">
        <v>1228</v>
      </c>
      <c r="E19" s="68"/>
      <c r="F19" s="76" t="s">
        <v>284</v>
      </c>
      <c r="G19" s="71">
        <v>71.8</v>
      </c>
      <c r="H19" s="71">
        <f t="shared" si="0"/>
        <v>22.111111111111111</v>
      </c>
      <c r="I19" s="68"/>
      <c r="J19" s="68"/>
      <c r="K19" s="71">
        <v>81.900000000000006</v>
      </c>
      <c r="L19" s="71">
        <f t="shared" si="1"/>
        <v>27.722222222222225</v>
      </c>
      <c r="M19" s="68"/>
      <c r="N19" s="68"/>
      <c r="O19" s="68"/>
      <c r="P19" s="68"/>
      <c r="Q19" s="71">
        <v>7.9</v>
      </c>
      <c r="R19" s="72">
        <v>7.25</v>
      </c>
      <c r="S19" s="231">
        <v>422.5</v>
      </c>
      <c r="T19" s="71">
        <v>44.3</v>
      </c>
      <c r="U19" s="45">
        <v>261.3</v>
      </c>
      <c r="V19" s="68" t="s">
        <v>145</v>
      </c>
      <c r="X19" s="70" t="s">
        <v>743</v>
      </c>
      <c r="Y19" s="71"/>
    </row>
    <row r="20" spans="1:27" s="145" customFormat="1" x14ac:dyDescent="0.25">
      <c r="A20" s="149">
        <v>43015</v>
      </c>
      <c r="B20" s="148">
        <v>1441</v>
      </c>
      <c r="C20" s="145" t="s">
        <v>900</v>
      </c>
      <c r="D20" s="148">
        <v>1625</v>
      </c>
      <c r="E20" s="148">
        <v>1615</v>
      </c>
      <c r="F20" s="145" t="s">
        <v>284</v>
      </c>
      <c r="G20" s="146">
        <v>70.599999999999994</v>
      </c>
      <c r="H20" s="146">
        <f t="shared" si="0"/>
        <v>21.444444444444439</v>
      </c>
      <c r="I20" s="148"/>
      <c r="J20" s="148"/>
      <c r="K20" s="146">
        <v>88.1</v>
      </c>
      <c r="L20" s="146">
        <f t="shared" si="1"/>
        <v>31.166666666666664</v>
      </c>
      <c r="M20" s="148"/>
      <c r="N20" s="148"/>
      <c r="O20" s="148"/>
      <c r="P20" s="148"/>
      <c r="Q20" s="146">
        <v>9.5</v>
      </c>
      <c r="R20" s="147">
        <v>7.36</v>
      </c>
      <c r="S20" s="232">
        <v>421.2</v>
      </c>
      <c r="T20" s="146">
        <v>16.5</v>
      </c>
      <c r="U20" s="146">
        <v>108.6</v>
      </c>
      <c r="V20" s="148" t="s">
        <v>445</v>
      </c>
      <c r="X20" s="150" t="s">
        <v>699</v>
      </c>
    </row>
    <row r="21" spans="1:27" s="153" customFormat="1" x14ac:dyDescent="0.25">
      <c r="A21" s="195">
        <v>43037</v>
      </c>
      <c r="B21" s="187">
        <v>1447</v>
      </c>
      <c r="C21" s="144" t="s">
        <v>934</v>
      </c>
      <c r="D21" s="187">
        <v>1620</v>
      </c>
      <c r="E21" s="187"/>
      <c r="F21" s="144" t="s">
        <v>284</v>
      </c>
      <c r="G21" s="179">
        <v>65.2</v>
      </c>
      <c r="H21" s="179">
        <f t="shared" si="0"/>
        <v>18.444444444444446</v>
      </c>
      <c r="I21" s="187"/>
      <c r="J21" s="187"/>
      <c r="K21" s="179">
        <v>81.2</v>
      </c>
      <c r="L21" s="179">
        <f t="shared" si="1"/>
        <v>27.333333333333336</v>
      </c>
      <c r="M21" s="187"/>
      <c r="N21" s="187"/>
      <c r="O21" s="187"/>
      <c r="P21" s="187"/>
      <c r="Q21" s="179">
        <v>10.8</v>
      </c>
      <c r="R21" s="185">
        <v>7.39</v>
      </c>
      <c r="S21" s="234">
        <v>400.40000000000003</v>
      </c>
      <c r="T21" s="179">
        <v>16.600000000000001</v>
      </c>
      <c r="U21" s="179"/>
      <c r="V21" s="112" t="s">
        <v>70</v>
      </c>
      <c r="X21" s="113" t="s">
        <v>881</v>
      </c>
    </row>
    <row r="22" spans="1:27" s="153" customFormat="1" x14ac:dyDescent="0.25">
      <c r="A22" s="195">
        <v>43348</v>
      </c>
      <c r="B22" s="187">
        <v>1235</v>
      </c>
      <c r="C22" s="113" t="s">
        <v>1113</v>
      </c>
      <c r="D22" s="181">
        <v>1550</v>
      </c>
      <c r="E22" s="181">
        <v>1558</v>
      </c>
      <c r="F22" s="212" t="s">
        <v>284</v>
      </c>
      <c r="G22" s="130">
        <v>75.3</v>
      </c>
      <c r="H22" s="130">
        <f t="shared" si="0"/>
        <v>24.055555555555554</v>
      </c>
      <c r="K22" s="179">
        <v>90</v>
      </c>
      <c r="L22" s="179">
        <f t="shared" si="1"/>
        <v>32.222222222222221</v>
      </c>
      <c r="Q22" s="130">
        <v>7.9</v>
      </c>
      <c r="R22" s="131">
        <v>7.16</v>
      </c>
      <c r="S22" s="233">
        <v>364</v>
      </c>
      <c r="T22" s="179">
        <v>452</v>
      </c>
      <c r="U22" s="87">
        <v>866.4</v>
      </c>
      <c r="Y22" s="144" t="s">
        <v>466</v>
      </c>
      <c r="AA22" s="144" t="s">
        <v>1121</v>
      </c>
    </row>
    <row r="23" spans="1:27" s="153" customFormat="1" x14ac:dyDescent="0.25">
      <c r="A23" s="195">
        <v>43353</v>
      </c>
      <c r="B23" s="187">
        <v>1625</v>
      </c>
      <c r="C23" s="113" t="s">
        <v>1132</v>
      </c>
      <c r="D23" s="181">
        <v>1825</v>
      </c>
      <c r="E23" s="181">
        <v>2030</v>
      </c>
      <c r="F23" s="212" t="s">
        <v>284</v>
      </c>
      <c r="G23" s="130">
        <v>79.5</v>
      </c>
      <c r="H23" s="130">
        <f t="shared" si="0"/>
        <v>26.388888888888889</v>
      </c>
      <c r="K23" s="179">
        <v>100.1</v>
      </c>
      <c r="L23" s="179">
        <f t="shared" si="1"/>
        <v>37.833333333333329</v>
      </c>
      <c r="Q23" s="130">
        <v>9.8000000000000007</v>
      </c>
      <c r="R23" s="131">
        <v>7.21</v>
      </c>
      <c r="S23" s="233">
        <v>401.7</v>
      </c>
      <c r="T23" s="179">
        <v>119</v>
      </c>
      <c r="U23" s="87">
        <v>307.60000000000002</v>
      </c>
      <c r="Y23" s="144" t="s">
        <v>340</v>
      </c>
      <c r="AA23" s="144" t="s">
        <v>1137</v>
      </c>
    </row>
    <row r="24" spans="1:27" x14ac:dyDescent="0.25">
      <c r="U24" s="59"/>
    </row>
    <row r="25" spans="1:27" x14ac:dyDescent="0.25">
      <c r="U25" s="59"/>
    </row>
    <row r="26" spans="1:27" x14ac:dyDescent="0.25">
      <c r="U26" s="59"/>
    </row>
    <row r="27" spans="1:27" x14ac:dyDescent="0.25">
      <c r="U27" s="59"/>
    </row>
    <row r="28" spans="1:27" x14ac:dyDescent="0.25">
      <c r="U28" s="59"/>
    </row>
    <row r="29" spans="1:27" x14ac:dyDescent="0.25">
      <c r="U29" s="59"/>
    </row>
    <row r="30" spans="1:27" x14ac:dyDescent="0.25">
      <c r="U30" s="59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V i s u a l i z a t i o n L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L S t a t e / 1 . 0 " > < c g > H 4 s I A A A A A A A E A J 1 S y 2 7 C M B D 8 F c t 3 7 D g h 5 a E k i F J R I d F L q 1 a 9 W r E J V h 2 7 i j e A + m s 9 9 J P 6 C 9 0 U B I I e k H q w r F 3 P z M 6 O / P 3 5 l U 1 2 t S U b 3 Q T j X U 4 F i y j R r v T K u C q n L a x 6 Q z o p s l s s l x K W 3 s 1 k u d Y E S S 6 M d 8 H k d A 3 w P u Z 8 u 9 2 y b c J 8 U / E 4 i g R / f V g + I b K W P e M C S F d q e m S p 6 y x a Z I u w J x z B t S k b H / w K m J I g 2 c a E V l r z I Q G t s 0 r 7 R P H O P z L J W 0 4 n U t X G 3 Z k A j S k h n y F 0 5 R t n J A J e p G 0 1 W Z c 5 h a b V 2 L j X / l E H b 9 t O K 1 z U x E J O k w G L 0 1 R E U Z x G c b 8 v + o I S i 4 n 1 h B i x G z F I 4 0 S M k i Q d J U N M E A n T / X h 0 i Z I C Z 8 x 9 U 0 s A r a Z K N T q E 4 m Q p 4 3 8 e s w N q b r R V 6 K h b w 1 U E I x 8 7 Y w / G C f / / Q z G b Z n y v e l W k e H Y G j Z M n k K D D i c Y v T P K z H I v s v M Y t + G / y e C + 6 0 z U u f l b x A 9 4 A r r 2 U A g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= < / c g > < / V i s u a l i z a t i o n L S t a t e > 
</file>

<file path=customXml/item2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T o u r   1 "   I d = " { 3 1 8 D D B 8 0 - 8 6 E B - 4 5 8 B - B 9 C 4 - A F E 4 D F F 2 B A F A } "   T o u r I d = " c 4 5 5 9 d 7 f - 4 6 d d - 4 e 3 e - 9 6 e 6 - c f e 1 d b 7 c 0 9 0 7 "   X m l V e r = " 6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g E A A A I B A a w 5 M Q c A A B S 4 S U R B V H h e 7 Z 3 b k 1 z V d c b 3 6 Z 6 e + z D I k o w s A V E B Q g r E 8 J p U p f y Q F z 8 5 d i p U y s a y E S K + / k e u c q U o p x x e Y r u M u S g y T m F w i J A Q 4 u K Q c j B I J j J g I b B B t 5 m + j d e 3 L v v s 0 3 1 G G m a 6 B 8 0 5 6 + t Z v d b e Z 9 T T v f f 5 n b X 2 7 p 5 R 9 t N f H l s J L p d r J G q o d 7 l c I 1 D 2 6 C + f 9 w z l c o 1 I 2 a P P O F A u 1 6 j k J Z / L N U J R h j r u G c r l G p G y n z 3 r Q L l c o 5 K X f C 7 X C E U Z 6 o R n K J d r R M p + 9 i s H y u U a l b L H H C i X a 2 T y N Z T L N U J R h n r B M 5 T L N S J l j / + X A + V y j U p e 8 l 3 H m p y a C a 2 p W b Z b 9 9 0 T d v / F f o 4 n 1 V z X n y h D n f Q M 9 Q l q 4 c Y d Y W 7 x l t B u d 0 O v 1 w v 9 f j + s r K y w Q e Y H l W V Z 9 I 1 G g 6 3 Z b I Z W K w v n z r 4 W + r 0 O H 3 d t r r L H n 3 O g N l s 7 d t 8 b O p 3 O N Q F a D S a T Q Q U h t n Y K 2 O T k J A F 2 i v t d 4 1 f 2 h A M 1 d s 0 u b A / T c 3 t C p 1 s C E X / J F F w L o G s p z V r m A V b W y E K z 0 Q x T U 1 P h / O 9 f 4 m O u 8 Y i A e t G B G p N 2 3 n x v W F 5 u c z Z a I Y j 6 B h G p A A + F B t V G Z T C Z 0 L Y + y 1 w T E x N h e q p B m e t / u N 8 1 O m V P / L c D N U r h 5 N 1 2 0 1 / R m q g d u t 1 u z E R m p g J Q V 1 P Z t x W Z u a p S w A w u m J W E M z M z 4 T 3 P W i N T 9 q Q D N T J t 2 / V Z y k j L X N Z Z R k q z z 6 o Q J d + z U R E u q w J n c D F U u F E p a G D N z h J Y Z x 2 s j Y q A O j W a m a y x t u + + J 1 y 5 c m X t u 3 Q j B O h a W g 2 w A l y a s V q t V l h Y m A n v n H G w 1 q v s y W M O 1 H p 1 8 2 3 3 h g 8 / X I 4 7 d l c F a R M h W k 0 G U a o U L F t j Y W f w 4 g f / R x e H H h 9 z r V 3 + x u 4 6 h X X S + + 9 f 4 h I P a 6 U 0 M 6 U w I e S + T x g m K D 6 3 5 K l Y H w y v A R c G v K a Z x d t 5 e 9 / 1 8 Z Q d 8 Q z 1 s f T p m 2 8 L l y 6 3 O C u t B h E 0 2 L 5 e N Z i 1 0 D a z 9 7 E u n P 9 f P e q 6 l g i o l x y o N W r H n n v C p U u X C x k J S u H Z K i C l G l x n M V C 4 6 a Y F 1 l b z 8 8 3 w h 7 c c r G s p O / K 8 A 7 U W 3 f j p u + P G A 6 A x i 6 K Q e r S x N b V a t r K d w P n 5 u X D + 7 V f 0 q K t M v o Z a g x a 2 H 8 h h 6 g / D x O 0 t D h N U + r r I k I 2 R l S 9 e v M R r R 9 f q y v 7 j + Z e 3 / p k w R s 1 v 3 8 + L d J x U M G j w p K u i 0 m x l m Q q G T D U 9 P R 0 + e s / L v z I 1 u H Z 2 K 7 W 5 T 9 0 Z 3 6 h N N y C g N K 6 i + L X p y 7 P X i j H A W C x R t s a F p m z M 6 m 5 e 8 q 2 i u W 1 3 8 s e H + r 0 i S F A a V 1 n 0 q u N r N c 9 Q k W F s Z m + 8 g / t c u b K j x 1 + p x 9 n x M W S Z y c q 8 O s I 0 K C s B z d t G R b O R h a W P T n O f y 0 u + I V v Y c Y C u v s U y z 1 R X m C B 7 7 f A w K / 9 6 l M E n 5 2 8 t H c s 6 m p d 8 i R Z 3 3 h W W l p b 4 J L E T x 5 T G d d X g G K C N 8 o + + w u T s z d p b b z l Q q l 2 3 f r b w P l O 6 C + 4 w 5 b K x g I 9 G t 0 7 P x w j K f n 7 i V R 8 J 0 t Q N t w 1 9 n A g y 7 y o q X V O J h d D r d k K j e 4 7 7 6 y p f Q 5 H N b t s 3 9 A F X y G G 6 t m y 8 Z K g a o Z d t L x 3 j u l j t S 7 5 t N 9 0 t 2 + M D M K U l n 2 t Y 6 c X G x g 2 f / c N b 3 y t h S g 7 U U A R U C W Y 1 M n z Y 1 d Z N h Z P E i b q m 0 v F i o U m 1 3 3 J 3 G k E t L X v q 5 K 9 r e + b M 3 r h P d / W u 8 c u B r q s q X U / 1 e t 3 Q 7 b T D S q 8 T Z q c u c 3 + d V N u S b + f u f a W l n s O 0 f m H s 6 B p N Y D V C v 6 b D W N u S 7 8 J F e W P S A d q 4 C m P I O 3 4 0 x g T V R x c n 0 V E r a / B r r 5 n t 2 H 2 X / K 0 8 O h H M I I d r A 9 K h o + H l Q Q Z U 2 K B I x 7 0 O V s u S 7 8 K F K 8 O 7 e q 4 N i U Z S A j q r 6 L w i x 8 V f e P + P 0 l 0 X 1 a 7 k 2 7 n n L w t / g N L k Y G 1 c c Q x x q c Z 4 k 5 e e 4 h x U 2 W q X o S 5 c y D c i X O M R 5 y Z k K A X r 3 P m 2 H K i B a r e G 8 r X T e M V j S e M s k k H v 9 1 e G 5 q G q V q s M h V 8 a 9 O y 0 i c J J R j d s p r / 7 7 h X t r L Z q t Y b C L w 1 a Z j K o H K 5 x i M Y b l 2 s N o U 4 P f 4 U 2 n 4 u q W m 0 + H D s 9 t 8 3 f d 9 o 0 0 R j z M G P w 6 Z 7 g 4 m E f m J M q W q O k r 5 L W a G 3 P M 5 M z N V 7 x + N o g Y / R F 7 7 7 z 0 d C 8 V M 1 q U / I V N i N 0 s j 1 b j V 4 y v q b i + F 6 + g t 2 + 8 v m p i t W i 5 M u a D d + M 2 C T J V n k R K s R s u B u Y m 6 p Z L X b 5 F r b t c 6 A 2 S Z y h j J 6 B 4 U b z 8 u V l a V R U t I a q / g 3 / z 6 3 B N O h d o x W P K x l G F / c 8 z I m d f e t 8 M j P V u 9 U i Q 5 X 9 A q F r P E L l w z g p W N K S c Y f v 8 v Z 5 d V W L N Z S X e 5 s n H m W 9 e D F O D J b A x F 9 o l 8 x R V a z y J d / C 4 q c c p k 3 S y k o f d z z e w y Z Q w a f z U 7 V b 5 U u + 3 s p M n N Q o 5 2 t s i m M d j X t j j G O o G K q q G p R 8 A h S r 6 F w j F z 6 3 J 0 B F X 2 L v n f t g Y I 6 q Y 5 V / Y x c b E i a a z h i 5 R q s I j P 2 H d O y x d p X 1 a 2 r v v H 2 e / k X 5 f G 1 1 q / x H j 2 w S X e M V j z N v / h h A g y D l 7 U 6 3 W z p X V b D K l 3 y Y Q N e 4 J W N M u A z B U 2 y r x x q q Z K 6 q Y J X f l M A E p t 4 1 e v H Q M i g K j X p s P v R j W w 1 9 l d 6 U K M O s U u Y g j V s M D 2 e f F C Y D S N p W D v a p D 8 f K 5 2 r r W w 3 W U H T n G p s K m Y e B A U w G l 0 J E A M V + 7 S u b q y p Y 9 b f N X e O V A c V Q q S W A G U D 5 M Q G r d K 4 q Y J U v + T C 5 r v E I Y 4 s S D q D E k k 9 N + g U q W 0 u l W a p s r q p g t d g 2 h + T 3 d F y j l G Q e h Q j Q J G Z t P s 6 G / 7 P Y z E u + L W u Y b N d o x S V d N A N H M l I K l h 2 L 7 a S / b K 6 q Y N U v + W g C E b l G I Y G I I w P E o E o s h a r M m h W u i 2 r w P h R N s M Z W 9 u F T w a 7 1 S M e N I M r X Q 1 L C S Z x D k / Z z m d f L b c 8 t u + R x K q j q / + V Y e p F c Y q R C p 2 s d o k u T w i T Z K Q W o 6 P M Y Y B l c E u 8 7 c E f 5 X F X A K p + h p i a W e T J 9 U 2 L 9 s v W S v J 8 k a y U D x t Z O K T Q x O 1 E 2 y g G j P m Q o 8 o 1 G d U + 7 G m y b L 8 W J d a 1 X s k 5 i i 4 A k o B h A 0 e f 9 + L S / l X o S d + n x y u e q C l b 5 D A X Z F d M W 1 K 5 1 i K s 9 Z C k B Z h g s 6 x O Q 8 v 4 E J o o x F 1 V W L f 7 3 D Z t Y n B W 2 I e E b E 2 s V s l M C 0 0 o O S w o V X 7 R 6 F M P Q F z M S e T 7 W p T a y U 7 X / J 4 7 K l 3 w w / O e U m E x e C + B S C + G Q a 1 X x W E V g 8 u y y Q s B I x k + M 4 a E x 1 j Z A E o g 0 Z p j I d 7 v h b / 7 2 r + n R h + e o K l a L k m 9 x Q a 6 Y M N f a x B l J d / H K y j s 2 y 0 Z k E T I d Z 4 a J 2 1 2 J 2 X f D z p t 2 6 k + o p m p R 8 m F T S a 6 c d K W k q 2 Q u O u g a E m c n s w g Q 4 F C f G u A h n 5 Z 3 v b 7 A I 2 U e t W n M e 9 0 O j 3 / Z / F T J a l H y w X A F 5 a u k n g g Q B s B V V A 5 T m p k w Z o m P m U n G 0 q B i b 2 B F k 7 U T b H q y R T 9 h e G 6 q Z L U o + a A b 5 p s 6 0 V K C 4 A T A i e P K Z S D x 2 E S Y B i 2 H B + u m 2 C b j 7 I S x 5 W N k y E y A i T N U N 3 z h v r / X n 1 R d 1 e I v x 8 J m 5 5 p x Y g U q O R n q r D w b 5 S B Z 9 r E N B u l T 0 z g 9 l m c i / R 6 O F S S F q U v l H s q / s n m p m l X + L 8 e m N y 7 7 E q j s R K q j h m E y E y i w m 8 d w A Z K k X z Y a s G s q 7 d R y i J J x x t q J b G Z m O p m J 6 t 5 q U / J B t 9 6 y k E 8 6 T z z W V P m J V U f x a 8 d H i g i a Y p l H k L B Z r P 2 a 2 W E C l / g 8 U 6 X j 2 6 H s J P 5 L / / Q l / Y n V V q 2 A g v q 9 f J J t 0 n F S 0 K l V I 6 j s I i I Q R T D I O N s w L A l U C S i y c w e j f o w j j v F 4 5 o Y S T 2 A i 6 7 T l t 1 h r o u z 5 1 9 + q 1 a X 5 z J k P Q r e f h Y m J V m i a N Z u h Q d Z s T o S q f o i W L x a A S B r y i X G 0 N f N Y 2 T e 4 G c F l M k N F b Y C E f g V K L k g w u U g Z Q B 1 Y u x 3 a y 1 d C Z 3 k p H D x 8 f 2 X H d V C 1 2 T Y 3 2 7 t 3 O 5 8 Q k q X k Z J A r r 5 w g O I m q I Q U o M X m j V r M O g 5 H E Q y b H L H t J T P 0 J T N z P s b Q l O + X j 2 u 1 0 + H l k G Q q h 8 v m o m t W u 5 I M a G Z U 5 3 T Z N P k x O A i l T 9 G S g k 4 O v 6 F t U A h A j J V A R C G I S M z A G i U K R w y G v X 9 p 2 o Z F + g 4 m 9 j R u X 0 D Z 2 A h F n K D J k q 6 8 8 8 B V + T n V R b b b N U 7 t j 3 y 4 9 I a T W F 5 M T i Q 2 7 V D i B 6 I T b 6 m B x V j J D t k l g s i 3 y A l h J 2 0 z g s h h j Z H 3 5 W H G 5 p 1 D 1 C C r A h F 9 1 n 2 h N l M 5 B V S 0 7 / t u z W / e M 2 Y D e f O P t c H m p z 2 s o X k / R + q k 5 M c F r q U Y D 6 6 l m y B o N y m Z 0 z c G b C 7 Q G k N L l e p N k I 5 N c A K T E i 0 a Q S C x Z y n 5 J M K 6 b 1 H P M n m C B B z T k G S C G z D I W w B G T 7 I 5 s p J m p v U y 2 R G u n 5 X D o W 4 c q / c u E Z a p l y Q f d d v t u O i G k L O H y h M u / P G P F M k a v y G Z y A n 4 y 1 6 A C J G q 8 7 W 8 Q 6 I k v 2 S M x 7 e P X w D G 9 p n 7 x d f F r 4 9 e q / f z a 0 a 9 9 C U D i Z Y z Y F C Y e S w Z q O U x P T 9 U O J i g 7 / k Y 9 M x S E k / G V l 0 / n u 3 2 U o T h T a Z a S b E V Z i g z Z C R l L M p U a 5 3 i J N 0 M A K A p A W X Z S u H C L M Z t k J A Y v x n l G k m w F L 2 3 L T G j n m x H I V C l c 1 K d A o V 2 E S X b 2 s D N 4 + L s P y f O s m Q i o 3 9 c W K O j U C 7 + h P E 0 l n k G l 2 + c M k 4 E F q A w o j h W i C J N 4 D j V e i w q A l A r H 9 b E A i A Q I t Y 2 Y G o g L B m g 0 j h A V o T J w i k D B 5 H N 8 D I 5 C x X E E K s 1 Q B t R y 6 B J M n J 0 o / t z f f S 7 s v + s A P 9 u 6 K T t R c 6 C g E 8 d f I 3 g G s 5 S t p 5 C h x B f X V H m 2 A k k c c 8 Z i p J Q D P Y 5 I H J 3 M 4 k W A g b 8 G Z P 1 6 E P 8 2 a T M o E k i s V m w n U C l I B g / 6 G J 4 E J v G a k c g L R B b L 2 o n L v R Q o b D 5 Q q S x l H v x S m J 6 a C l / / x g P 8 K u o o B 4 p E p 1 w 4 f u w 1 g m k y B 0 o 3 K J p a + g G g R l O B K o E q g q U w m e e I P c S 9 Q 8 o n A F D I 8 5 G m R u T F 5 W 3 E c l x i M / T Z H 5 / k v i R D M T Q G F y C i W G A y k M g A E v l Y 8 s X M R F 7 L P A A l 6 0 5 d P y 0 v c R u 7 e o e / U 8 9 S z 5 S d e P N t m a 2 a 6 8 S x V 0 O 3 H x Q m 7 P w B K D K U g 0 m m k r I v y 8 E C R I A L q C h Y A p D E L P V l M K U y W E w M y J A 3 c K T N N 3 j u g 0 9 B 0 q y k E A l A 5 t E H L w A h Z o j Q x 1 A Z T A a U g J R n J 8 p I y F B U 4 i E 7 Z f Q 8 D n 3 7 M I 9 b n Z W 9 4 E B F / e q Z k w S H A D W 0 n r K 1 l J V + 8 A y P e Q X I P A O F R 8 3 9 2 o Q T X s M Y C x z k E N G d t O W Q x g Z S w Y Z B y r O U Q G V m W a p 8 7 Y Q d T 5 R 8 s v P J Z R 5 v R F B 2 o n I P j 7 v r M 7 v C F + / 7 I p 5 R r e V A D e i Z p 0 + E j C C a Q P m n M K 0 K F e C J Y M E a A h Q 9 j s E F C W A i O a p C m I y + h N p B j h B I P N + L J + P e C I 7 2 q Z e s R L F B x L G B p M c Z I J R + A t I K w N E 4 h y k t 9 Q Q o W T c J S M h S + J 6 5 + f n w t Y e + h m d X e 2 U v n H a g B v X 0 U 8 d C g z N U i 8 s + W V c p U L a O Y r g E o i J U Q E Z g M p A i U O h m i s p l w J g Y E n g D S r 5 B A E E D P m l H G w B J + i 0 T C V g x 5 m w k b c S W o Z C J B C x k J J R 6 A l K 6 E Y H H n Z 6 e 5 j d w X S I C 6 p 1 8 B l 1 R / 3 n 0 O Y I K I E k J K J k q z V K 6 n i K g I l g G k X q G h 5 s G E f o 1 Z F k j n w I 6 R 1 U A B l / S g Z M X B 9 G K s R l 6 A R F u A E X 7 r b T j 2 A D S P g F I I I q e s 5 J A B Z A Q l 8 P U p s f s M 0 w P 0 r r J l S s 7 6 U C t q p 8 f e V Y z F L I V l X 0 A z I A i u K T s G 8 x Q x W w F s e e Q + r i H p M c K o h O f H d + T G B b z F O G L v 0 e A M e P j B U s g Q h v A J C B x t k q y k s C E T Q n L S p K h b D P C y j x + r 4 n K P H q g M D 0 z E w 4 7 T E P K T p 5 x o K 6 m I 4 8 9 n Z R 9 W E v B 5 5 m K o W K g F K Q C X A l Q M T s p S O Q 0 i u K J i L M B M M T z P R q A I 4 1 L T S F i g N I s Z Q B J O 8 J E 8 C D m U g 8 A a R 8 A s l 2 9 f I u 8 z a 9 1 a m o q H P 6 O w 1 Q m A u p d m T H X q n r i 0 a c U J A F L 1 l L w A l N e / m X c B j k R K g Y J 9 A g + f K / x V Q U o 1 I v L 2 x K X Q a U w A R r y D I + 2 V y 3 1 u L S T L X M r 8 2 Q n T 9 5 z 4 u x E I K E P 6 8 c Z y k y H v v U g P y f X s B y o N e q x n x w h a J I s N W F Z K s 9 U n K 2 4 B D S g B D J I P P q 4 Z V 8 S s x S c P C Q B E v N 6 H I A g h t d + g c Z i h U g z U g o X I C p m p 4 E y D x k q + X U M 3 t 0 j k A A d L i Q 3 3 L A Q 7 n / w I D 8 P V 7 m y F x 2 o N e v R H z 1 O I 6 b Z C V C h 9 N P y z 0 q / s j U V K O I Y D y J E q T O Y B g V g + I t j 4 k G 9 9 g M Y C S S G K T i w 1 T Y j I l C a k b j c A 0 i a n b j E U 4 + s B K j w v F u t V t i 7 d 2 / 4 / B c + z 8 / I t b q y F 3 / 3 B 5 k 3 1 5 r 0 6 1 O v h t d f P x O h A k y 2 p j K o D C j A B X J y u A A Q P B 6 J 7 g Z 4 Q j N O B g c A Z N C L p T H b w F a 5 Q J X D F U s 8 B g q x w g S A Y n a C Y Q O i S / + m x 6 9 j c n I y / P N 3 v 0 H x w J N 1 l c q B W q f + / d 9 + Q i e Z Z i g F y 9 Z T A h X A S T y A Y o h y o N T Z n U q n g 5 x E E h A m D A v H g E a C C F H 8 J E Q B K A H I f I S K A R K o Y l Y i w 3 o J 3 4 u n g 4 8 Q Y b 3 0 w D f 9 P a a P o + y U A 7 V u H X 3 i a P j j B x c S q A Q o e d M 3 h 2 k w U + G E Z Z z M r y K B R m O G B w 3 x w w Z w z A M o i l O I L I 4 g W X b S z E Q e a t L z b l F W O n j 4 Y J i d n e U + 1 9 q V n X r r n A O 1 Q T 3 y 8 C M 0 k o A K I I l n k B g q Z C f N U A A M N 4 Z K 4 p y n F K x k S g B G 4 g E P x 9 E s K 0 k c S z 0 C i N s M U A 6 T r Z 1 S m O g b + b l i r b S 4 u B i + f O h + / E T X O u R A j U g 4 q X / 4 L z 8 U s B i k A b A 0 O 9 n 6 C g C x i x 4 a h o o e l u P c i 6 H D g M r / R o R 4 B o j B K g I F g C x D C X A C 0 g Q 9 z x n K R l 7 e b V w O 1 I i F E / V f v / + D I l g M E W L A k 8 M F k n C T r x S m X I Q I 7 t Q D I D i B A Y 3 4 u 0 + W o R g e t H O Q 8 l 0 9 A o r 6 8 L M N J H z i w d 9 X G p 2 y l / 7 f g R q X H v 7 e w 3 Q i 4 w Q 2 q A g b g 8 u g A k r w z N M g V E w S v h i e H K r U B K Z 0 E w I Q W Y z N B 3 w P h J + D N R I 2 H L b v 2 B H u + + p 9 3 O 8 a n Q i o 9 x y o M e v 0 6 2 + G X x z 9 h W Y H A Y r u N K Z v Q A y Y r g q V A C R M S Y Y y o H i H D w A p V G w U G 8 D 4 N R N s 7 e M j Q w c f + n p o 8 X 9 8 5 h q H H K h N 1 o d / + l P 4 8 S M / C u 1 2 m 8 s 1 y 1 I s B o s D v o c A E n u G S V o C D E c M E 7 y J H w 0 Q k Q E i b H 3 f / + B X a / + b t J s l B + o T 1 h u / + W 1 4 7 t n n w t L S U r 6 B w L D k E H H M 9 7 k Y H A C o W Q i l H A C a m 5 8 L / / D l f + R s 5 N o c P f n T H 4 f b 7 z w Q n j 7 6 Z M h e P n v e g b o O h b / X c O n S p d B t d 8 P v T p / h s h E Z b P / d + 8 N n 9 u w O k 6 2 J s L C 4 q B n O d X 0 o h D 8 D a t s m U F a Z 0 b 0 A A A A A S U V O R K 5 C Y I I = < / I m a g e > < / T o u r > < / T o u r s > < / V i s u a l i z a t i o n > 
</file>

<file path=customXml/item3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1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f e a e 4 4 5 d - 0 1 1 b - 4 1 0 d - 9 5 7 b - e e 6 d a c 6 5 e 8 d 1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 3 4 . 2 1 4 4 9 9 9 6 9 6 3 5 2 9 1 < / L a t i t u d e > < L o n g i t u d e > - 9 7 . 4 7 9 2 1 0 6 0 9 2 2 8 8 1 5 < / L o n g i t u d e > < R o t a t i o n > 0 < / R o t a t i o n > < P i v o t A n g l e > - 0 . 1 2 9 5 9 9 2 1 9 1 7 3 0 4 6 7 < / P i v o t A n g l e > < D i s t a n c e > 1 . 9 5 3 1 2 5 0 0 0 0 0 0 0 0 1 3 < / D i s t a n c e > < / C a m e r a > < I m a g e > i V B O R w 0 K G g o A A A A N S U h E U g A A A N Q A A A B 1 C A Y A A A A 2 n s 9 T A A A A A X N S R 0 I A r s 4 c 6 Q A A A A R n Q U 1 B A A C x j w v 8 Y Q U A A A A J c E h Z c w A A A g E A A A I B A a w 5 M Q c A A B S 4 S U R B V H h e 7 Z 3 b k 1 z V d c b 3 6 Z 6 e + z D I k o w s A V E B Q g r E 8 J p U p f y Q F z 8 5 d i p U y s a y E S K + / k e u c q U o p x x e Y r u M u S g y T m F w i J A Q 4 u K Q c j B I J j J g I b B B t 5 m + j d e 3 L v v s 0 3 1 G G m a 6 B 8 0 5 6 + t Z v d b e Z 9 T T v f f 5 n b X 2 7 p 5 R 9 t N f H l s J L p d r J G q o d 7 l c I 1 D 2 6 C + f 9 w z l c o 1 I 2 a P P O F A u 1 6 j k J Z / L N U J R h j r u G c r l G p G y n z 3 r Q L l c o 5 K X f C 7 X C E U Z 6 o R n K J d r R M p + 9 i s H y u U a l b L H H C i X a 2 T y N Z T L N U J R h n r B M 5 T L N S J l j / + X A + V y j U p e 8 l 3 H m p y a C a 2 p W b Z b 9 9 0 T d v / F f o 4 n 1 V z X n y h D n f Q M 9 Q l q 4 c Y d Y W 7 x l t B u d 0 O v 1 w v 9 f j + s r K y w Q e Y H l W V Z 9 I 1 G g 6 3 Z b I Z W K w v n z r 4 W + r 0 O H 3 d t r r L H n 3 O g N l s 7 d t 8 b O p 3 O N Q F a D S a T Q Q U h t n Y K 2 O T k J A F 2 i v t d 4 1 f 2 h A M 1 d s 0 u b A / T c 3 t C p 1 s C E X / J F F w L o G s p z V r m A V b W y E K z 0 Q x T U 1 P h / O 9 f 4 m O u 8 Y i A e t G B G p N 2 3 n x v W F 5 u c z Z a I Y j 6 B h G p A A + F B t V G Z T C Z 0 L Y + y 1 w T E x N h e q p B m e t / u N 8 1 O m V P / L c D N U r h 5 N 1 2 0 1 / R m q g d u t 1 u z E R m p g J Q V 1 P Z t x W Z u a p S w A w u m J W E M z M z 4 T 3 P W i N T 9 q Q D N T J t 2 / V Z y k j L X N Z Z R k q z z 6 o Q J d + z U R E u q w J n c D F U u F E p a G D N z h J Y Z x 2 s j Y q A O j W a m a y x t u + + J 1 y 5 c m X t u 3 Q j B O h a W g 2 w A l y a s V q t V l h Y m A n v n H G w 1 q v s y W M O 1 H p 1 8 2 3 3 h g 8 / X I 4 7 d l c F a R M h W k 0 G U a o U L F t j Y W f w 4 g f / R x e H H h 9 z r V 3 + x u 4 6 h X X S + + 9 f 4 h I P a 6 U 0 M 6 U w I e S + T x g m K D 6 3 5 K l Y H w y v A R c G v K a Z x d t 5 e 9 / 1 8 Z Q d 8 Q z 1 s f T p m 2 8 L l y 6 3 O C u t B h E 0 2 L 5 e N Z i 1 0 D a z 9 7 E u n P 9 f P e q 6 l g i o l x y o N W r H n n v C p U u X C x k J S u H Z K i C l G l x n M V C 4 6 a Y F 1 l b z 8 8 3 w h 7 c c r G s p O / K 8 A 7 U W 3 f j p u + P G A 6 A x i 6 K Q e r S x N b V a t r K d w P n 5 u X D + 7 V f 0 q K t M v o Z a g x a 2 H 8 h h 6 g / D x O 0 t D h N U + r r I k I 2 R l S 9 e v M R r R 9 f q y v 7 j + Z e 3 / p k w R s 1 v 3 8 + L d J x U M G j w p K u i 0 m x l m Q q G T D U 9 P R 0 + e s / L v z I 1 u H Z 2 K 7 W 5 T 9 0 Z 3 6 h N N y C g N K 6 i + L X p y 7 P X i j H A W C x R t s a F p m z M 6 m 5 e 8 q 2 i u W 1 3 8 s e H + r 0 i S F A a V 1 n 0 q u N r N c 9 Q k W F s Z m + 8 g / t c u b K j x 1 + p x 9 n x M W S Z y c q 8 O s I 0 K C s B z d t G R b O R h a W P T n O f y 0 u + I V v Y c Y C u v s U y z 1 R X m C B 7 7 f A w K / 9 6 l M E n 5 2 8 t H c s 6 m p d 8 i R Z 3 3 h W W l p b 4 J L E T x 5 T G d d X g G K C N 8 o + + w u T s z d p b b z l Q q l 2 3 f r b w P l O 6 C + 4 w 5 b K x g I 9 G t 0 7 P x w j K f n 7 i V R 8 J 0 t Q N t w 1 9 n A g y 7 y o q X V O J h d D r d k K j e 4 7 7 6 y p f Q 5 H N b t s 3 9 A F X y G G 6 t m y 8 Z K g a o Z d t L x 3 j u l j t S 7 5 t N 9 0 t 2 + M D M K U l n 2 t Y 6 c X G x g 2 f / c N b 3 y t h S g 7 U U A R U C W Y 1 M n z Y 1 d Z N h Z P E i b q m 0 v F i o U m 1 3 3 J 3 G k E t L X v q 5 K 9 r e + b M 3 r h P d / W u 8 c u B r q s q X U / 1 e t 3 Q 7 b T D S q 8 T Z q c u c 3 + d V N u S b + f u f a W l n s O 0 f m H s 6 B p N Y D V C v 6 b D W N u S 7 8 J F e W P S A d q 4 C m P I O 3 4 0 x g T V R x c n 0 V E r a / B r r 5 n t 2 H 2 X / K 0 8 O h H M I I d r A 9 K h o + H l Q Q Z U 2 K B I x 7 0 O V s u S 7 8 K F K 8 O 7 e q 4 N i U Z S A j q r 6 L w i x 8 V f e P + P 0 l 0 X 1 a 7 k 2 7 n n L w t / g N L k Y G 1 c c Q x x q c Z 4 k 5 e e 4 h x U 2 W q X o S 5 c y D c i X O M R 5 y Z k K A X r 3 P m 2 H K i B a r e G 8 r X T e M V j S e M s k k H v 9 1 e G 5 q G q V q s M h V 8 a 9 O y 0 i c J J R j d s p r / 7 7 h X t r L Z q t Y b C L w 1 a Z j K o H K 5 x i M Y b l 2 s N o U 4 P f 4 U 2 n 4 u q W m 0 + H D s 9 t 8 3 f d 9 o 0 0 R j z M G P w 6 Z 7 g 4 m E f m J M q W q O k r 5 L W a G 3 P M 5 M z N V 7 x + N o g Y / R F 7 7 7 z 0 d C 8 V M 1 q U / I V N i N 0 s j 1 b j V 4 y v q b i + F 6 + g t 2 + 8 v m p i t W i 5 M u a D d + M 2 C T J V n k R K s R s u B u Y m 6 p Z L X b 5 F r b t c 6 A 2 S Z y h j J 6 B 4 U b z 8 u V l a V R U t I a q / g 3 / z 6 3 B N O h d o x W P K x l G F / c 8 z I m d f e t 8 M j P V u 9 U i Q 5 X 9 A q F r P E L l w z g p W N K S c Y f v 8 v Z 5 d V W L N Z S X e 5 s n H m W 9 e D F O D J b A x F 9 o l 8 x R V a z y J d / C 4 q c c p k 3 S y k o f d z z e w y Z Q w a f z U 7 V b 5 U u + 3 s p M n N Q o 5 2 t s i m M d j X t j j G O o G K q q G p R 8 A h S r 6 F w j F z 6 3 J 0 B F X 2 L v n f t g Y I 6 q Y 5 V / Y x c b E i a a z h i 5 R q s I j P 2 H d O y x d p X 1 a 2 r v v H 2 e / k X 5 f G 1 1 q / x H j 2 w S X e M V j z N v / h h A g y D l 7 U 6 3 W z p X V b D K l 3 y Y Q N e 4 J W N M u A z B U 2 y r x x q q Z K 6 q Y J X f l M A E p t 4 1 e v H Q M i g K j X p s P v R j W w 1 9 l d 6 U K M O s U u Y g j V s M D 2 e f F C Y D S N p W D v a p D 8 f K 5 2 r r W w 3 W U H T n G p s K m Y e B A U w G l 0 J E A M V + 7 S u b q y p Y 9 b f N X e O V A c V Q q S W A G U D 5 M Q G r d K 4 q Y J U v + T C 5 r v E I Y 4 s S D q D E k k 9 N + g U q W 0 u l W a p s r q p g t d g 2 h + T 3 d F y j l G Q e h Q j Q J G Z t P s 6 G / 7 P Y z E u + L W u Y b N d o x S V d N A N H M l I K l h 2 L 7 a S / b K 6 q Y N U v + W g C E b l G I Y G I I w P E o E o s h a r M m h W u i 2 r w P h R N s M Z W 9 u F T w a 7 1 S M e N I M r X Q 1 L C S Z x D k / Z z m d f L b c 8 t u + R x K q j q / + V Y e p F c Y q R C p 2 s d o k u T w i T Z K Q W o 6 P M Y Y B l c E u 8 7 c E f 5 X F X A K p + h p i a W e T J 9 U 2 L 9 s v W S v J 8 k a y U D x t Z O K T Q x O 1 E 2 y g G j P m Q o 8 o 1 G d U + 7 G m y b L 8 W J d a 1 X s k 5 i i 4 A k o B h A 0 e f 9 + L S / l X o S d + n x y u e q C l b 5 D A X Z F d M W 1 K 5 1 i K s 9 Z C k B Z h g s 6 x O Q 8 v 4 E J o o x F 1 V W L f 7 3 D Z t Y n B W 2 I e E b E 2 s V s l M C 0 0 o O S w o V X 7 R 6 F M P Q F z M S e T 7 W p T a y U 7 X / J 4 7 K l 3 w w / O e U m E x e C + B S C + G Q a 1 X x W E V g 8 u y y Q s B I x k + M 4 a E x 1 j Z A E o g 0 Z p j I d 7 v h b / 7 2 r + n R h + e o K l a L k m 9 x Q a 6 Y M N f a x B l J d / H K y j s 2 y 0 Z k E T I d Z 4 a J 2 1 2 J 2 X f D z p t 2 6 k + o p m p R 8 m F T S a 6 c d K W k q 2 Q u O u g a E m c n s w g Q 4 F C f G u A h n 5 Z 3 v b 7 A I 2 U e t W n M e 9 0 O j 3 / Z / F T J a l H y w X A F 5 a u k n g g Q B s B V V A 5 T m p k w Z o m P m U n G 0 q B i b 2 B F k 7 U T b H q y R T 9 h e G 6 q Z L U o + a A b 5 p s 6 0 V K C 4 A T A i e P K Z S D x 2 E S Y B i 2 H B + u m 2 C b j 7 I S x 5 W N k y E y A i T N U N 3 z h v r / X n 1 R d 1 e I v x 8 J m 5 5 p x Y g U q O R n q r D w b 5 S B Z 9 r E N B u l T 0 z g 9 l m c i / R 6 O F S S F q U v l H s q / s n m p m l X + L 8 e m N y 7 7 E q j s R K q j h m E y E y i w m 8 d w A Z K k X z Y a s G s q 7 d R y i J J x x t q J b G Z m O p m J 6 t 5 q U / J B t 9 6 y k E 8 6 T z z W V P m J V U f x a 8 d H i g i a Y p l H k L B Z r P 2 a 2 W E C l / g 8 U 6 X j 2 6 H s J P 5 L / / Q l / Y n V V q 2 A g v q 9 f J J t 0 n F S 0 K l V I 6 j s I i I Q R T D I O N s w L A l U C S i y c w e j f o w j j v F 4 5 o Y S T 2 A i 6 7 T l t 1 h r o u z 5 1 9 + q 1 a X 5 z J k P Q r e f h Y m J V m i a N Z u h Q d Z s T o S q f o i W L x a A S B r y i X G 0 N f N Y 2 T e 4 G c F l M k N F b Y C E f g V K L k g w u U g Z Q B 1 Y u x 3 a y 1 d C Z 3 k p H D x 8 f 2 X H d V C 1 2 T Y 3 2 7 t 3 O 5 8 Q k q X k Z J A r r 5 w g O I m q I Q U o M X m j V r M O g 5 H E Q y b H L H t J T P 0 J T N z P s b Q l O + X j 2 u 1 0 + H l k G Q q h 8 v m o m t W u 5 I M a G Z U 5 3 T Z N P k x O A i l T 9 G S g k 4 O v 6 F t U A h A j J V A R C G I S M z A G i U K R w y G v X 9 p 2 o Z F + g 4 m 9 j R u X 0 D Z 2 A h F n K D J k q 6 8 8 8 B V + T n V R b b b N U 7 t j 3 y 4 9 I a T W F 5 M T i Q 2 7 V D i B 6 I T b 6 m B x V j J D t k l g s i 3 y A l h J 2 0 z g s h h j Z H 3 5 W H G 5 p 1 D 1 C C r A h F 9 1 n 2 h N l M 5 B V S 0 7 / t u z W / e M 2 Y D e f O P t c H m p z 2 s o X k / R + q k 5 M c F r q U Y D 6 6 l m y B o N y m Z 0 z c G b C 7 Q G k N L l e p N k I 5 N c A K T E i 0 a Q S C x Z y n 5 J M K 6 b 1 H P M n m C B B z T k G S C G z D I W w B G T 7 I 5 s p J m p v U y 2 R G u n 5 X D o W 4 c q / c u E Z a p l y Q f d d v t u O i G k L O H y h M u / P G P F M k a v y G Z y A n 4 y 1 6 A C J G q 8 7 W 8 Q 6 I k v 2 S M x 7 e P X w D G 9 p n 7 x d f F r 4 9 e q / f z a 0 a 9 9 C U D i Z Y z Y F C Y e S w Z q O U x P T 9 U O J i g 7 / k Y 9 M x S E k / G V l 0 / n u 3 2 U o T h T a Z a S b E V Z i g z Z C R l L M p U a 5 3 i J N 0 M A K A p A W X Z S u H C L M Z t k J A Y v x n l G k m w F L 2 3 L T G j n m x H I V C l c 1 K d A o V 2 E S X b 2 s D N 4 + L s P y f O s m Q i o 3 9 c W K O j U C 7 + h P E 0 l n k G l 2 + c M k 4 E F q A w o j h W i C J N 4 D j V e i w q A l A r H 9 b E A i A Q I t Y 2 Y G o g L B m g 0 j h A V o T J w i k D B 5 H N 8 D I 5 C x X E E K s 1 Q B t R y 6 B J M n J 0 o / t z f f S 7 s v + s A P 9 u 6 K T t R c 6 C g E 8 d f I 3 g G s 5 S t p 5 C h x B f X V H m 2 A k k c c 8 Z i p J Q D P Y 5 I H J 3 M 4 k W A g b 8 G Z P 1 6 E P 8 2 a T M o E k i s V m w n U C l I B g / 6 G J 4 E J v G a k c g L R B b L 2 o n L v R Q o b D 5 Q q S x l H v x S m J 6 a C l / / x g P 8 K u o o B 4 p E p 1 w 4 f u w 1 g m k y B 0 o 3 K J p a + g G g R l O B K o E q g q U w m e e I P c S 9 Q 8 o n A F D I 8 5 G m R u T F 5 W 3 E c l x i M / T Z H 5 / k v i R D M T Q G F y C i W G A y k M g A E v l Y 8 s X M R F 7 L P A A l 6 0 5 d P y 0 v c R u 7 e o e / U 8 9 S z 5 S d e P N t m a 2 a 6 8 S x V 0 O 3 H x Q m 7 P w B K D K U g 0 m m k r I v y 8 E C R I A L q C h Y A p D E L P V l M K U y W E w M y J A 3 c K T N N 3 j u g 0 9 B 0 q y k E A l A 5 t E H L w A h Z o j Q x 1 A Z T A a U g J R n J 8 p I y F B U 4 i E 7 Z f Q 8 D n 3 7 M I 9 b n Z W 9 4 E B F / e q Z k w S H A D W 0 n r K 1 l J V + 8 A y P e Q X I P A O F R 8 3 9 2 o Q T X s M Y C x z k E N G d t O W Q x g Z S w Y Z B y r O U Q G V m W a p 8 7 Y Q d T 5 R 8 s v P J Z R 5 v R F B 2 o n I P j 7 v r M 7 v C F + / 7 I p 5 R r e V A D e i Z p 0 + E j C C a Q P m n M K 0 K F e C J Y M E a A h Q 9 j s E F C W A i O a p C m I y + h N p B j h B I P N + L J + P e C I 7 2 q Z e s R L F B x L G B p M c Z I J R + A t I K w N E 4 h y k t 9 Q Q o W T c J S M h S + J 6 5 + f n w t Y e + h m d X e 2 U v n H a g B v X 0 U 8 d C g z N U i 8 s + W V c p U L a O Y r g E o i J U Q E Z g M p A i U O h m i s p l w J g Y E n g D S r 5 B A E E D P m l H G w B J + i 0 T C V g x 5 m w k b c S W o Z C J B C x k J J R 6 A l K 6 E Y H H n Z 6 e 5 j d w X S I C 6 p 1 8 B l 1 R / 3 n 0 O Y I K I E k J K J k q z V K 6 n i K g I l g G k X q G h 5 s G E f o 1 Z F k j n w I 6 R 1 U A B l / S g Z M X B 9 G K s R l 6 A R F u A E X 7 r b T j 2 A D S P g F I I I q e s 5 J A B Z A Q l 8 P U p s f s M 0 w P 0 r r J l S s 7 6 U C t q p 8 f e V Y z F L I V l X 0 A z I A i u K T s G 8 x Q x W w F s e e Q + r i H p M c K o h O f H d + T G B b z F O G L v 0 e A M e P j B U s g Q h v A J C B x t k q y k s C E T Q n L S p K h b D P C y j x + r 4 n K P H q g M D 0 z E w 4 7 T E P K T p 5 x o K 6 m I 4 8 9 n Z R 9 W E v B 5 5 m K o W K g F K Q C X A l Q M T s p S O Q 0 i u K J i L M B M M T z P R q A I 4 1 L T S F i g N I s Z Q B J O 8 J E 8 C D m U g 8 A a R 8 A s l 2 9 f I u 8 z a 9 1 a m o q H P 6 O w 1 Q m A u p d m T H X q n r i 0 a c U J A F L 1 l L w A l N e / m X c B j k R K g Y J 9 A g + f K / x V Q U o 1 I v L 2 x K X Q a U w A R r y D I + 2 V y 3 1 u L S T L X M r 8 2 Q n T 9 5 z 4 u x E I K E P 6 8 c Z y k y H v v U g P y f X s B y o N e q x n x w h a J I s N W F Z K s 9 U n K 2 4 B D S g B D J I P P q 4 Z V 8 S s x S c P C Q B E v N 6 H I A g h t d + g c Z i h U g z U g o X I C p m p 4 E y D x k q + X U M 3 t 0 j k A A d L i Q 3 3 L A Q 7 n / w I D 8 P V 7 m y F x 2 o N e v R H z 1 O I 6 b Z C V C h 9 N P y z 0 q / s j U V K O I Y D y J E q T O Y B g V g + I t j 4 k G 9 9 g M Y C S S G K T i w 1 T Y j I l C a k b j c A 0 i a n b j E U 4 + s B K j w v F u t V t i 7 d 2 / 4 / B c + z 8 / I t b q y F 3 / 3 B 5 k 3 1 5 r 0 6 1 O v h t d f P x O h A k y 2 p j K o D C j A B X J y u A A Q P B 6 J 7 g Z 4 Q j N O B g c A Z N C L p T H b w F a 5 Q J X D F U s 8 B g q x w g S A Y n a C Y Q O i S / + m x 6 9 j c n I y / P N 3 v 0 H x w J N 1 l c q B W q f + / d 9 + Q i e Z Z i g F y 9 Z T A h X A S T y A Y o h y o N T Z n U q n g 5 x E E h A m D A v H g E a C C F H 8 J E Q B K A H I f I S K A R K o Y l Y i w 3 o J 3 4 u n g 4 8 Q Y b 3 0 w D f 9 P a a P o + y U A 7 V u H X 3 i a P j j B x c S q A Q o e d M 3 h 2 k w U + G E Z Z z M r y K B R m O G B w 3 x w w Z w z A M o i l O I L I 4 g W X b S z E Q e a t L z b l F W O n j 4 Y J i d n e U + 1 9 q V n X r r n A O 1 Q T 3 y 8 C M 0 k o A K I I l n k B g q Z C f N U A A M N 4 Z K 4 p y n F K x k S g B G 4 g E P x 9 E s K 0 k c S z 0 C i N s M U A 6 T r Z 1 S m O g b + b l i r b S 4 u B i + f O h + / E T X O u R A j U g 4 q X / 4 L z 8 U s B i k A b A 0 O 9 n 6 C g C x i x 4 a h o o e l u P c i 6 H D g M r / R o R 4 B o j B K g I F g C x D C X A C 0 g Q 9 z x n K R l 7 e b V w O 1 I i F E / V f v / + D I l g M E W L A k 8 M F k n C T r x S m X I Q I 7 t Q D I D i B A Y 3 4 u 0 + W o R g e t H O Q 8 l 0 9 A o r 6 8 L M N J H z i w d 9 X G p 2 y l / 7 f g R q X H v 7 e w 3 Q i 4 w Q 2 q A g b g 8 u g A k r w z N M g V E w S v h i e H K r U B K Z 0 E w I Q W Y z N B 3 w P h J + D N R I 2 H L b v 2 B H u + + p 9 3 O 8 a n Q i o 9 x y o M e v 0 6 2 + G X x z 9 h W Y H A Y r u N K Z v Q A y Y r g q V A C R M S Y Y y o H i H D w A p V G w U G 8 D 4 N R N s 7 e M j Q w c f + n p o 8 X 9 8 5 h q H H K h N 1 o d / + l P 4 8 S M / C u 1 2 m 8 s 1 y 1 I s B o s D v o c A E n u G S V o C D E c M E 7 y J H w 0 Q k Q E i b H 3 f / + B X a / + b t J s l B + o T 1 h u / + W 1 4 7 t n n w t L S U r 6 B w L D k E H H M 9 7 k Y H A C o W Q i l H A C a m 5 8 L / / D l f + R s 5 N o c P f n T H 4 f b 7 z w Q n j 7 6 Z M h e P n v e g b o O h b / X c O n S p d B t d 8 P v T p / h s h E Z b P / d + 8 N n 9 u w O k 6 2 J s L C 4 q B n O d X 0 o h D 8 D a t s m U F a Z 0 b 0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 G u i d = " 1 9 8 6 e d 3 c - e 5 4 b - 4 8 1 9 - 8 8 c d - 8 c 4 1 4 e 1 8 7 8 1 7 "   R e v = " 2 "   R e v G u i d = " f 3 8 2 8 5 5 b - 8 0 e 0 - 4 d a 8 - a 6 5 1 - 2 b a e 0 5 2 c 2 2 c e " 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 N a m e = " A r i z o n a "   V i s i b l e = " t r u e "   D a t a T y p e = " S t r i n g "   M o d e l Q u e r y N a m e = " ' R a n g e ' [ A r i z o n a ] " & g t ; & l t ; T a b l e   M o d e l N a m e = " R a n g e "   N a m e I n S o u r c e = " R a n g e "   V i s i b l e = " t r u e "   L a s t R e f r e s h = " 0 0 0 1 - 0 1 - 0 1 T 0 0 : 0 0 : 0 0 "   / & g t ; & l t ; / G e o C o l u m n & g t ; & l t ; / G e o C o l u m n s & g t ; & l t ; A d m i n D i s t r i c t   N a m e = " A r i z o n a "   V i s i b l e = " t r u e "   D a t a T y p e = " S t r i n g "   M o d e l Q u e r y N a m e = " ' R a n g e ' [ A r i z o n a ] " & g t ; & l t ; T a b l e   M o d e l N a m e = " R a n g e "   N a m e I n S o u r c e = " R a n g e "   V i s i b l e = " t r u e "   L a s t R e f r e s h = " 0 0 0 1 - 0 1 - 0 1 T 0 0 : 0 0 : 0 0 "   / & g t ; & l t ; / A d m i n D i s t r i c t & g t ; & l t ; / G e o E n t i t y & g t ; & l t ; M e a s u r e s 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S t a t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361A24CA-1738-458F-BFBA-191AE54F525A}">
  <ds:schemaRefs>
    <ds:schemaRef ds:uri="http://www.w3.org/2001/XMLSchema"/>
    <ds:schemaRef ds:uri="http://microsoft.data.visualization.Client.Excel.LState/1.0"/>
  </ds:schemaRefs>
</ds:datastoreItem>
</file>

<file path=customXml/itemProps2.xml><?xml version="1.0" encoding="utf-8"?>
<ds:datastoreItem xmlns:ds="http://schemas.openxmlformats.org/officeDocument/2006/customXml" ds:itemID="{C7F70DEB-F832-4992-9720-AC6996643C03}">
  <ds:schemaRefs>
    <ds:schemaRef ds:uri="http://www.w3.org/2001/XMLSchema"/>
    <ds:schemaRef ds:uri="http://microsoft.data.visualization.Client.Excel/1.0"/>
  </ds:schemaRefs>
</ds:datastoreItem>
</file>

<file path=customXml/itemProps3.xml><?xml version="1.0" encoding="utf-8"?>
<ds:datastoreItem xmlns:ds="http://schemas.openxmlformats.org/officeDocument/2006/customXml" ds:itemID="{318DDB80-86EB-458B-B9C4-AFE4DFF2BAFA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10</vt:i4>
      </vt:variant>
    </vt:vector>
  </HeadingPairs>
  <TitlesOfParts>
    <vt:vector size="27" baseType="lpstr">
      <vt:lpstr>All</vt:lpstr>
      <vt:lpstr>SOB</vt:lpstr>
      <vt:lpstr>Top of Tapco</vt:lpstr>
      <vt:lpstr>Sandy Bch</vt:lpstr>
      <vt:lpstr>Main St.</vt:lpstr>
      <vt:lpstr>Otter</vt:lpstr>
      <vt:lpstr>Reilly</vt:lpstr>
      <vt:lpstr>Abv Rio Verde</vt:lpstr>
      <vt:lpstr>Abv 89a</vt:lpstr>
      <vt:lpstr>Blo 89a</vt:lpstr>
      <vt:lpstr>Prairie Ln</vt:lpstr>
      <vt:lpstr>Abv Oak Ck</vt:lpstr>
      <vt:lpstr>Blo Alcantara</vt:lpstr>
      <vt:lpstr>Parsons</vt:lpstr>
      <vt:lpstr>Black Brdg</vt:lpstr>
      <vt:lpstr>Blo Beaver</vt:lpstr>
      <vt:lpstr>Avgs-HILO-Charts</vt:lpstr>
      <vt:lpstr>All!Monthly_report_03_2017</vt:lpstr>
      <vt:lpstr>Otter!Monthly_report_03_2017</vt:lpstr>
      <vt:lpstr>All!Monthly_report_03_2017_1</vt:lpstr>
      <vt:lpstr>Otter!Monthly_report_03_2017_1</vt:lpstr>
      <vt:lpstr>All!Monthly_report_04_2017</vt:lpstr>
      <vt:lpstr>Otter!Monthly_report_04_2017</vt:lpstr>
      <vt:lpstr>All!Monthly_report_04_2017_1</vt:lpstr>
      <vt:lpstr>Otter!Monthly_report_04_2017_1</vt:lpstr>
      <vt:lpstr>All!Print_Area</vt:lpstr>
      <vt:lpstr>All!Print_Titles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Doug Von Gausig</dc:creator>
  <cp:lastModifiedBy>Doug Von Gausig</cp:lastModifiedBy>
  <cp:lastPrinted>2022-07-30T00:36:11Z</cp:lastPrinted>
  <dcterms:created xsi:type="dcterms:W3CDTF">2017-03-04T18:15:17Z</dcterms:created>
  <dcterms:modified xsi:type="dcterms:W3CDTF">2022-08-08T16:35:00Z</dcterms:modified>
</cp:coreProperties>
</file>